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42" activeTab="1"/>
  </bookViews>
  <sheets>
    <sheet name="INKOMSTEN" sheetId="1" r:id="rId1"/>
    <sheet name="UITGAVEN" sheetId="2" r:id="rId2"/>
    <sheet name="BTW" sheetId="3" r:id="rId3"/>
    <sheet name="VALUTA" sheetId="4" r:id="rId4"/>
  </sheets>
  <definedNames>
    <definedName name="Excel_BuiltIn_Print_Area_3">'BTW'!$A$1:$P$54</definedName>
    <definedName name="Excel_BuiltIn_Print_Area_1">'INKOMSTEN'!$A$1:$O$138</definedName>
    <definedName name="Excel_BuiltIn_Print_Area_2">'UITGAVEN'!$A$1:$Q$408</definedName>
    <definedName name="_b_1">'INKOMSTEN'!$BI$875</definedName>
    <definedName name="_b">'UITGAVEN'!$BJ$946</definedName>
    <definedName name="_i_1">'INKOMSTEN'!$BI$873</definedName>
    <definedName name="_i">'UITGAVEN'!$BJ$944</definedName>
    <definedName name="_m_1">'INKOMSTEN'!$BI$866</definedName>
    <definedName name="_m">'UITGAVEN'!$BJ$937</definedName>
    <definedName name="_n_1">'INKOMSTEN'!$BI$881</definedName>
    <definedName name="_n">'UITGAVEN'!$BJ$952</definedName>
    <definedName name="_o_1">'INKOMSTEN'!$BI$877</definedName>
    <definedName name="_o">'INKOMSTEN'!$AD$502</definedName>
    <definedName name="_t_1">'INKOMSTEN'!$BI$860</definedName>
    <definedName name="_t">'UITGAVEN'!$BJ$931</definedName>
    <definedName name="_v_1">'INKOMSTEN'!$BI$887</definedName>
    <definedName name="_v">'UITGAVEN'!$BJ$958</definedName>
    <definedName name="_37_1">'INKOMSTEN'!$R$44:$U$72</definedName>
    <definedName name="_37">'UITGAVEN'!$K$43:$V$71</definedName>
    <definedName name="Afdrukbereik_MI_1">'INKOMSTEN'!$A$1:$Q$337</definedName>
    <definedName name="Afdrukbereik_MI_2">'UITGAVEN'!$A$1:$R$408</definedName>
    <definedName name="BTW">'BTW'!$A$1:$P$54</definedName>
    <definedName name="code">'INKOMSTEN'!$H$8:$H$108</definedName>
    <definedName name="excl">'INKOMSTEN'!$G$8:$G$108</definedName>
    <definedName name="FAC_1">'INKOMSTEN'!$A$1:$O$138</definedName>
    <definedName name="FAC">'UITGAVEN'!$A$548:$N$550</definedName>
    <definedName name="INVOER_1">'INKOMSTEN'!$BI$873</definedName>
    <definedName name="INVOER">'UITGAVEN'!$BJ$944</definedName>
    <definedName name="INVOER2_1">'INKOMSTEN'!$BI$877</definedName>
    <definedName name="INVOER2">'INKOMSTEN'!$AD$502</definedName>
    <definedName name="INVOER3_1">'INKOMSTEN'!$BI$875</definedName>
    <definedName name="INVOER3">'UITGAVEN'!$BJ$946</definedName>
    <definedName name="K__1">NA()</definedName>
    <definedName name="K_">'UITGAVEN'!$L$7:$L$66</definedName>
    <definedName name="KOS_1">'INKOMSTEN'!$A$139:$I$337</definedName>
    <definedName name="KOS">'UITGAVEN'!$A$5:$I$408</definedName>
    <definedName name="kost_1">'INKOMSTEN'!$A$1:$Q$337</definedName>
    <definedName name="kost">'UITGAVEN'!$A$1:$R$408</definedName>
    <definedName name="KOSTEN_1">'INKOMSTEN'!$A$139:$G$336</definedName>
    <definedName name="KOSTEN">'UITGAVEN'!$A$5:$G$407</definedName>
    <definedName name="M_1">'INKOMSTEN'!$BH$866:$BI$871</definedName>
    <definedName name="M">'UITGAVEN'!$BI$937:$BJ$942</definedName>
    <definedName name="N_1">'INKOMSTEN'!$BH$881:$BO$885</definedName>
    <definedName name="N">'UITGAVEN'!$BI$952:$BP$956</definedName>
    <definedName name="NAAM">'INKOMSTEN'!$G$1</definedName>
    <definedName name="NAAM2">'UITGAVEN'!$F$1</definedName>
    <definedName name="O_1">'INKOMSTEN'!$BH$877:$BI$879</definedName>
    <definedName name="O">'UITGAVEN'!$BI$949:$BJ$950</definedName>
    <definedName name="OB">'INKOMSTEN'!$F$7:$F$108</definedName>
    <definedName name="OMZET_1">'INKOMSTEN'!$D$342:$I$479</definedName>
    <definedName name="OMZET">'UITGAVEN'!$D$548:$I$550</definedName>
    <definedName name="RUBRIEK_1">NA()</definedName>
    <definedName name="RUBRIEK">'UITGAVEN'!$Q$5:$R$76</definedName>
    <definedName name="T_1">'INKOMSTEN'!$BH$860:$BI$864</definedName>
    <definedName name="T">'UITGAVEN'!$BI$931:$BJ$935</definedName>
    <definedName name="TOT">'BTW'!$H$50</definedName>
  </definedNames>
  <calcPr fullCalcOnLoad="1"/>
</workbook>
</file>

<file path=xl/comments1.xml><?xml version="1.0" encoding="utf-8"?>
<comments xmlns="http://schemas.openxmlformats.org/spreadsheetml/2006/main">
  <authors>
    <author/>
  </authors>
  <commentList>
    <comment ref="F1" authorId="0">
      <text>
        <r>
          <rPr>
            <b/>
            <sz val="8"/>
            <color indexed="8"/>
            <rFont val="Times New Roman"/>
            <family val="1"/>
          </rPr>
          <t xml:space="preserve">Install:
</t>
        </r>
        <r>
          <rPr>
            <sz val="10"/>
            <color indexed="8"/>
            <rFont val="Arial"/>
            <family val="2"/>
          </rPr>
          <t xml:space="preserve">Help bij Inkomsten-werkblad:
</t>
        </r>
        <r>
          <rPr>
            <b/>
            <sz val="10"/>
            <color indexed="8"/>
            <rFont val="Arial"/>
            <family val="2"/>
          </rPr>
          <t xml:space="preserve">Invoeren:
</t>
        </r>
        <r>
          <rPr>
            <sz val="10"/>
            <color indexed="8"/>
            <rFont val="Arial"/>
            <family val="2"/>
          </rPr>
          <t xml:space="preserve">NB invoeren inkomsten veranderd. Je hoeft nu niet meer teswitchen naar de verschillende 'BTW-blokken'maar je kunt alles in 1 overzicht invoeren op volgorde van de facturen en je kunt de BTW-code aanpassen.
</t>
        </r>
        <r>
          <rPr>
            <b/>
            <sz val="10"/>
            <color indexed="8"/>
            <rFont val="Arial"/>
            <family val="2"/>
          </rPr>
          <t xml:space="preserve">Printen Inkomsten-werkblad:
</t>
        </r>
        <r>
          <rPr>
            <sz val="10"/>
            <color indexed="8"/>
            <rFont val="Arial"/>
            <family val="2"/>
          </rPr>
          <t xml:space="preserve">Ga in het Inkomsten-werkblad staan en kies:
CTRL+P en dan OK met muis of  enter
</t>
        </r>
        <r>
          <rPr>
            <b/>
            <sz val="10"/>
            <color indexed="8"/>
            <rFont val="Arial"/>
            <family val="2"/>
          </rPr>
          <t xml:space="preserve">Verplaatsen tussen werkbladen:
</t>
        </r>
        <r>
          <rPr>
            <sz val="10"/>
            <color indexed="8"/>
            <rFont val="Arial"/>
            <family val="2"/>
          </rPr>
          <t xml:space="preserve">CTRL+PGUP/PGDOWN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Te gebruiken codes:
0      =  0% btw
1      =  6% btw
2      =  19%   btw
3      =  17,5% btw
leeg= vrijgesteld (delete)
</t>
        </r>
      </text>
    </comment>
  </commentList>
</comments>
</file>

<file path=xl/comments2.xml><?xml version="1.0" encoding="utf-8"?>
<comments xmlns="http://schemas.openxmlformats.org/spreadsheetml/2006/main">
  <authors>
    <author/>
  </authors>
  <commentList>
    <comment ref="D1" authorId="0">
      <text>
        <r>
          <rPr>
            <sz val="8"/>
            <color indexed="8"/>
            <rFont val="Times New Roman"/>
            <family val="1"/>
          </rPr>
          <t xml:space="preserve">Zichtbaar maken kolom
datum en omschijving:
A-D highlighten in de grijze rij; dan Opmaak/Kolom/Zichtbaar maken.
</t>
        </r>
      </text>
    </comment>
    <comment ref="K1" authorId="0">
      <text>
        <r>
          <rPr>
            <b/>
            <sz val="8"/>
            <color indexed="8"/>
            <rFont val="Times New Roman"/>
            <family val="1"/>
          </rPr>
          <t>Install:</t>
        </r>
        <r>
          <rPr>
            <sz val="10"/>
            <color indexed="8"/>
            <rFont val="Arial"/>
            <family val="2"/>
          </rPr>
          <t xml:space="preserve">Help bij Uitgaven-werkblad:
</t>
        </r>
        <r>
          <rPr>
            <b/>
            <sz val="10"/>
            <color indexed="8"/>
            <rFont val="Arial"/>
            <family val="2"/>
          </rPr>
          <t xml:space="preserve">Invoer:
</t>
        </r>
        <r>
          <rPr>
            <sz val="10"/>
            <color indexed="8"/>
            <rFont val="Arial"/>
            <family val="2"/>
          </rPr>
          <t xml:space="preserve">Er zijn twee invoermacros beschikbaar om het invoeren van de kosten gemakkelijker te maken:
</t>
        </r>
        <r>
          <rPr>
            <b/>
            <sz val="10"/>
            <color indexed="8"/>
            <rFont val="Arial"/>
            <family val="2"/>
          </rPr>
          <t>CTRL+i</t>
        </r>
        <r>
          <rPr>
            <sz val="10"/>
            <color indexed="8"/>
            <rFont val="Arial"/>
            <family val="2"/>
          </rPr>
          <t xml:space="preserve"> (de i van invoer):
- Ga staan in het eerste lege vakje onder de kolom srt
- CTRL+i: je kunt de code invoeren, na enter springt hij               naar rechts, dan kosten invoeren, enter, en hij springt naar de volgende code, etc
</t>
        </r>
        <r>
          <rPr>
            <b/>
            <sz val="10"/>
            <color indexed="8"/>
            <rFont val="Arial"/>
            <family val="2"/>
          </rPr>
          <t xml:space="preserve">CTRL+B (de B van BTW)
</t>
        </r>
        <r>
          <rPr>
            <sz val="10"/>
            <color indexed="8"/>
            <rFont val="Arial"/>
            <family val="2"/>
          </rPr>
          <t xml:space="preserve">Doet hetzelfde, maar springt dan ook steeds naar de BTW-code.
</t>
        </r>
        <r>
          <rPr>
            <b/>
            <sz val="10"/>
            <color indexed="8"/>
            <rFont val="Arial"/>
            <family val="2"/>
          </rPr>
          <t xml:space="preserve">Afbreken macros:
</t>
        </r>
        <r>
          <rPr>
            <sz val="10"/>
            <color indexed="8"/>
            <rFont val="Arial"/>
            <family val="2"/>
          </rPr>
          <t xml:space="preserve">Toets De CTRL+BREAK toets in (break zit rechtsboven), daarna de ESC-toets.
</t>
        </r>
        <r>
          <rPr>
            <b/>
            <sz val="10"/>
            <color indexed="8"/>
            <rFont val="Arial"/>
            <family val="2"/>
          </rPr>
          <t xml:space="preserve">NB gedurende dat de macro aanstaat kun je geen andere bewerkingen zoals bijv. kopieren uitvoeren in het blad.
</t>
        </r>
        <r>
          <rPr>
            <sz val="10"/>
            <color indexed="8"/>
            <rFont val="Arial"/>
            <family val="2"/>
          </rPr>
          <t xml:space="preserve">Wanneer je lege regels wilt verwijderen, doe dat dan per BTW-soortoverzichtje, maar niet de eerste en de laatste 2 regels verwijderen (streepje + totaalregel)
</t>
        </r>
        <r>
          <rPr>
            <b/>
            <sz val="10"/>
            <color indexed="8"/>
            <rFont val="Arial"/>
            <family val="2"/>
          </rPr>
          <t xml:space="preserve">Printen Uitgaven-werkblad:
</t>
        </r>
        <r>
          <rPr>
            <sz val="10"/>
            <color indexed="8"/>
            <rFont val="Arial"/>
            <family val="2"/>
          </rPr>
          <t xml:space="preserve">Ga in het uitgaven-werkblad staan en kies:
CTRL+P en dan OK met muis of  enter
</t>
        </r>
        <r>
          <rPr>
            <b/>
            <sz val="10"/>
            <color indexed="8"/>
            <rFont val="Arial"/>
            <family val="2"/>
          </rPr>
          <t xml:space="preserve">Printen alle bladen:
</t>
        </r>
        <r>
          <rPr>
            <sz val="10"/>
            <color indexed="8"/>
            <rFont val="Arial"/>
            <family val="2"/>
          </rPr>
          <t>Je kunt in een willekeurig werkblad staan en kies:
CTRL+P
Kies in het vak 'afdrukken': hele werkblad printen'
dan OK met muis of enter.</t>
        </r>
      </text>
    </comment>
    <comment ref="H5" authorId="0">
      <text>
        <r>
          <rPr>
            <b/>
            <sz val="8"/>
            <color indexed="8"/>
            <rFont val="Times New Roman"/>
            <family val="1"/>
          </rPr>
          <t xml:space="preserve">Leen Sluimer:
Werken met guldens:
0     = geen btw
1     = 6% btw
2     = 19% btw
3     = 17,5% btw
Werken met vr valuta:
(Standaard indeling)
4 =  Engelse ponden
5 =  Amerikaanse $
6 =  
7 =  
8 =  
9 = 
Maar je kunt hier ook andere waarden en andere valuta van maken in het valutawerkblad
Euro's omrekenen naar
guldens:
10 = geen btw
11 = 6% btw
12 = 17,5% btw
</t>
        </r>
      </text>
    </comment>
  </commentList>
</comments>
</file>

<file path=xl/comments3.xml><?xml version="1.0" encoding="utf-8"?>
<comments xmlns="http://schemas.openxmlformats.org/spreadsheetml/2006/main">
  <authors>
    <author/>
  </authors>
  <commentList>
    <comment ref="L1" authorId="0">
      <text>
        <r>
          <rPr>
            <b/>
            <sz val="8"/>
            <color indexed="8"/>
            <rFont val="Times New Roman"/>
            <family val="1"/>
          </rPr>
          <t xml:space="preserve">Install:
</t>
        </r>
        <r>
          <rPr>
            <sz val="12"/>
            <color indexed="8"/>
            <rFont val="Arial"/>
            <family val="2"/>
          </rPr>
          <t xml:space="preserve">Help bij BTW-werkblad:
Bij </t>
        </r>
        <r>
          <rPr>
            <b/>
            <sz val="12"/>
            <color indexed="8"/>
            <rFont val="Arial"/>
            <family val="2"/>
          </rPr>
          <t>aangifte</t>
        </r>
        <r>
          <rPr>
            <sz val="12"/>
            <color indexed="8"/>
            <rFont val="Arial"/>
            <family val="2"/>
          </rPr>
          <t xml:space="preserve"> voer je de aangiftegegevens in, maar alleen waar de nul blauw is. Let op de voordruk met een min invoeren.
Bij </t>
        </r>
        <r>
          <rPr>
            <b/>
            <sz val="12"/>
            <color indexed="8"/>
            <rFont val="Arial"/>
            <family val="2"/>
          </rPr>
          <t>werkelijk</t>
        </r>
        <r>
          <rPr>
            <sz val="12"/>
            <color indexed="8"/>
            <rFont val="Arial"/>
            <family val="2"/>
          </rPr>
          <t xml:space="preserve"> kun je nog wat handmatige correcties invoeren.
De rest vult hij zelf in als je de inkomsten en uitgaven goed invult.
</t>
        </r>
        <r>
          <rPr>
            <b/>
            <sz val="12"/>
            <color indexed="8"/>
            <rFont val="Arial"/>
            <family val="2"/>
          </rPr>
          <t xml:space="preserve">Printen btw-werkblad:
</t>
        </r>
        <r>
          <rPr>
            <sz val="12"/>
            <color indexed="8"/>
            <rFont val="Arial"/>
            <family val="2"/>
          </rPr>
          <t xml:space="preserve">Ga in het BTW-werkblad staan en kies:
CTRL+P en dan OK met muis of  enter
</t>
        </r>
        <r>
          <rPr>
            <b/>
            <sz val="12"/>
            <color indexed="8"/>
            <rFont val="Arial"/>
            <family val="2"/>
          </rPr>
          <t xml:space="preserve">Printen alle bladen:
</t>
        </r>
        <r>
          <rPr>
            <sz val="12"/>
            <color indexed="8"/>
            <rFont val="Arial"/>
            <family val="2"/>
          </rPr>
          <t>Je kunt in een willekeurig werkblad staan en kies:
CTRL+P
Kies in het vak 'afdrukken': hele werkblad printen'
dan OK met muis of enter.</t>
        </r>
      </text>
    </comment>
  </commentList>
</comments>
</file>

<file path=xl/comments4.xml><?xml version="1.0" encoding="utf-8"?>
<comments xmlns="http://schemas.openxmlformats.org/spreadsheetml/2006/main">
  <authors>
    <author/>
  </authors>
  <commentList>
    <comment ref="F6" authorId="0">
      <text>
        <r>
          <rPr>
            <b/>
            <sz val="8"/>
            <color indexed="8"/>
            <rFont val="Times New Roman"/>
            <family val="1"/>
          </rPr>
          <t>Hallo Rakkers,
Valuta</t>
        </r>
        <r>
          <rPr>
            <b/>
            <u val="single"/>
            <sz val="8"/>
            <color indexed="8"/>
            <rFont val="Times New Roman"/>
            <family val="1"/>
          </rPr>
          <t>codes</t>
        </r>
        <r>
          <rPr>
            <b/>
            <sz val="8"/>
            <color indexed="8"/>
            <rFont val="Times New Roman"/>
            <family val="1"/>
          </rPr>
          <t xml:space="preserve"> niet wijzigen, verplaatsen of toevoegen.
Je kunt wel andere valuta</t>
        </r>
        <r>
          <rPr>
            <b/>
            <u val="single"/>
            <sz val="8"/>
            <color indexed="8"/>
            <rFont val="Times New Roman"/>
            <family val="1"/>
          </rPr>
          <t>soorten</t>
        </r>
        <r>
          <rPr>
            <b/>
            <sz val="8"/>
            <color indexed="8"/>
            <rFont val="Times New Roman"/>
            <family val="1"/>
          </rPr>
          <t xml:space="preserve"> en </t>
        </r>
        <r>
          <rPr>
            <b/>
            <u val="single"/>
            <sz val="8"/>
            <color indexed="8"/>
            <rFont val="Times New Roman"/>
            <family val="1"/>
          </rPr>
          <t>waarden</t>
        </r>
        <r>
          <rPr>
            <b/>
            <sz val="8"/>
            <color indexed="8"/>
            <rFont val="Times New Roman"/>
            <family val="1"/>
          </rPr>
          <t xml:space="preserve"> invoeren.
De vermelde koersen zijn de gemiddelde(!) koersen van 1998. Wanneer je wat precieser de koersen wilt weten in een bepaalde maand, ga dan naar internet. Klik op de hieronder vermelde link.
Rechts staan de valtutawaarden van de vermelde valuta's per maand. Met name voor de dollar en de engelse pond, kun je beter een valutawaarde kiezen die overeenkmomt met de maand waarin de kosten zijn gemaakt
</t>
        </r>
      </text>
    </comment>
  </commentList>
</comments>
</file>

<file path=xl/sharedStrings.xml><?xml version="1.0" encoding="utf-8"?>
<sst xmlns="http://schemas.openxmlformats.org/spreadsheetml/2006/main" count="508" uniqueCount="199">
  <si>
    <t>Facturen 2021</t>
  </si>
  <si>
    <t>HELP!!!</t>
  </si>
  <si>
    <t>Erik Hofland</t>
  </si>
  <si>
    <t>OVERZICHT IN EURO'S</t>
  </si>
  <si>
    <t>nr</t>
  </si>
  <si>
    <t>Datum</t>
  </si>
  <si>
    <t>Omschrijving</t>
  </si>
  <si>
    <t>srt</t>
  </si>
  <si>
    <t>inc</t>
  </si>
  <si>
    <t>btw</t>
  </si>
  <si>
    <t>ex</t>
  </si>
  <si>
    <t>Code</t>
  </si>
  <si>
    <t>Deb 3112</t>
  </si>
  <si>
    <t>Soort omzet</t>
  </si>
  <si>
    <t>bedrag ex</t>
  </si>
  <si>
    <t>omzet 19%</t>
  </si>
  <si>
    <t>€</t>
  </si>
  <si>
    <t>omzet 6%</t>
  </si>
  <si>
    <t>omzet vrijgesteld</t>
  </si>
  <si>
    <t>omzet 0% (buitenland)</t>
  </si>
  <si>
    <t>controle</t>
  </si>
  <si>
    <t>Bijzondere baten en lasten</t>
  </si>
  <si>
    <r>
      <t xml:space="preserve">Oninbare facturen </t>
    </r>
    <r>
      <rPr>
        <sz val="10"/>
        <rFont val="Arial"/>
        <family val="2"/>
      </rPr>
      <t>(-/- bedragen intikken)</t>
    </r>
  </si>
  <si>
    <t>BTW apart terugvragen</t>
  </si>
  <si>
    <t>(niet mee in totaal, komen bij bijzondere baten)</t>
  </si>
  <si>
    <t>Omzet excl</t>
  </si>
  <si>
    <t>BTW</t>
  </si>
  <si>
    <t>BTW-code</t>
  </si>
  <si>
    <t>Omzet 19 %</t>
  </si>
  <si>
    <t>Omzet   6 %</t>
  </si>
  <si>
    <t xml:space="preserve">   BTW</t>
  </si>
  <si>
    <t>Omzet   0 %</t>
  </si>
  <si>
    <t xml:space="preserve">   aangifte</t>
  </si>
  <si>
    <t>Omzet vrijgesteld/nog te factureren</t>
  </si>
  <si>
    <t>&lt;del&gt;code</t>
  </si>
  <si>
    <t>Overig</t>
  </si>
  <si>
    <t>code &gt; 3</t>
  </si>
  <si>
    <t>----------------</t>
  </si>
  <si>
    <t>Totaal</t>
  </si>
  <si>
    <t>Controle</t>
  </si>
  <si>
    <t>alt o</t>
  </si>
  <si>
    <t>{?}{n}{spring invoer2}</t>
  </si>
  <si>
    <t>{?}{rechts}{?}{rechts 3}{?}{links 4}{neer}{spring invoer2}</t>
  </si>
  <si>
    <t>invoeren omzet met btw-code</t>
  </si>
  <si>
    <t>Kosten kasboek 2021:</t>
  </si>
  <si>
    <t>Kosten kasboek 2021</t>
  </si>
  <si>
    <t>val/</t>
  </si>
  <si>
    <t>datum</t>
  </si>
  <si>
    <t>omschrijving</t>
  </si>
  <si>
    <t>incl</t>
  </si>
  <si>
    <t>excl</t>
  </si>
  <si>
    <t>btw.c</t>
  </si>
  <si>
    <t>%</t>
  </si>
  <si>
    <t>Cred 3112</t>
  </si>
  <si>
    <t>kosten</t>
  </si>
  <si>
    <t>rub</t>
  </si>
  <si>
    <t>Openbaar vervoer</t>
  </si>
  <si>
    <t>p</t>
  </si>
  <si>
    <t>Taxi</t>
  </si>
  <si>
    <t>Mobiel</t>
  </si>
  <si>
    <t>Belastingadviseurs</t>
  </si>
  <si>
    <t>Computer Laptop</t>
  </si>
  <si>
    <t>Electronica onderhoud &amp; Batterijen</t>
  </si>
  <si>
    <t>Kantoor Art.</t>
  </si>
  <si>
    <t>Instrumenten &amp; Attr.</t>
  </si>
  <si>
    <t>Computer accesoires</t>
  </si>
  <si>
    <t>Decor, werkkleding en studio inrichting</t>
  </si>
  <si>
    <t>Uitreksel Kamer van Koohandel</t>
  </si>
  <si>
    <t>Huur Studio</t>
  </si>
  <si>
    <t>Borg Studio</t>
  </si>
  <si>
    <t>Auto kosten en brandsof</t>
  </si>
  <si>
    <t>Fiets zonder BTW</t>
  </si>
  <si>
    <t xml:space="preserve">Online aankopen software zonder BTW </t>
  </si>
  <si>
    <t>fiets</t>
  </si>
  <si>
    <t>Online met BTW</t>
  </si>
  <si>
    <t>Hotel Overnachting</t>
  </si>
  <si>
    <t>h</t>
  </si>
  <si>
    <t>Drukwerk &amp; Promotie</t>
  </si>
  <si>
    <t>Tweedehands Optreedkleding</t>
  </si>
  <si>
    <t>Tweedehands Instrumenten</t>
  </si>
  <si>
    <t>k</t>
  </si>
  <si>
    <t>Ziggo internet</t>
  </si>
  <si>
    <t>Import kosten</t>
  </si>
  <si>
    <t>v</t>
  </si>
  <si>
    <t>g</t>
  </si>
  <si>
    <t>o</t>
  </si>
  <si>
    <t>d</t>
  </si>
  <si>
    <t>i</t>
  </si>
  <si>
    <t>Controle totaal</t>
  </si>
  <si>
    <t>Verschil</t>
  </si>
  <si>
    <t>Rubriekstotalen</t>
  </si>
  <si>
    <t>corr +/-</t>
  </si>
  <si>
    <t>Tot</t>
  </si>
  <si>
    <t>---------------</t>
  </si>
  <si>
    <t>Loonkosten</t>
  </si>
  <si>
    <t>Produktiekosten</t>
  </si>
  <si>
    <t>l</t>
  </si>
  <si>
    <t>Huisvestingskosten</t>
  </si>
  <si>
    <t>Kantoorkosten</t>
  </si>
  <si>
    <t>Vervoerskosten</t>
  </si>
  <si>
    <t>Gemengde kosten</t>
  </si>
  <si>
    <t>Overige kosten</t>
  </si>
  <si>
    <t>Investeringen</t>
  </si>
  <si>
    <t>Diversen, o.a prive</t>
  </si>
  <si>
    <t>--------</t>
  </si>
  <si>
    <t>{n}</t>
  </si>
  <si>
    <t>alt t</t>
  </si>
  <si>
    <t>"--------~</t>
  </si>
  <si>
    <t>@sum({up}.</t>
  </si>
  <si>
    <t>{end}{up})~</t>
  </si>
  <si>
    <t>alt i</t>
  </si>
  <si>
    <t>{?}{r}{?}{l}{n}{spring invoer}</t>
  </si>
  <si>
    <t>invoeren kosten: code + bedrag</t>
  </si>
  <si>
    <t>alt b</t>
  </si>
  <si>
    <t>{?}{rechts}{?}{rechts 3}{?}{links 4}{neer}{spring invoer3}</t>
  </si>
  <si>
    <t>invoeren bedragen onder elkaar (als rekenmachine)</t>
  </si>
  <si>
    <t>alt n</t>
  </si>
  <si>
    <t>{windowsoff}</t>
  </si>
  <si>
    <t>(ga staan op nummer wat je wilt kopieren)</t>
  </si>
  <si>
    <t>{down}/m{esc}.{end}{down}{up}~{down}~</t>
  </si>
  <si>
    <t>kasbonvolgnummer tussenvoegen</t>
  </si>
  <si>
    <t>/c{esc}{up}~~{edit}+0.01~</t>
  </si>
  <si>
    <t>kopieer nummer hierboven</t>
  </si>
  <si>
    <t>/rff0~~</t>
  </si>
  <si>
    <t>{windowson}</t>
  </si>
  <si>
    <t>alt v</t>
  </si>
  <si>
    <t>ga op nummer staan dat je wilt verwijderen</t>
  </si>
  <si>
    <t>{down}/m{end}{down}~{up}~</t>
  </si>
  <si>
    <t>verwijdert nummer uit rij</t>
  </si>
  <si>
    <t xml:space="preserve">BTW-recap: 2021 van:  </t>
  </si>
  <si>
    <t>check</t>
  </si>
  <si>
    <t xml:space="preserve">Aangifte </t>
  </si>
  <si>
    <t>Omzet</t>
  </si>
  <si>
    <t>ICverwer</t>
  </si>
  <si>
    <t>prive</t>
  </si>
  <si>
    <t>BTW auto</t>
  </si>
  <si>
    <t>-/- !!</t>
  </si>
  <si>
    <t>Saldo</t>
  </si>
  <si>
    <t>btw19</t>
  </si>
  <si>
    <t>btw 6%</t>
  </si>
  <si>
    <t>0%</t>
  </si>
  <si>
    <t>ving</t>
  </si>
  <si>
    <t>auto</t>
  </si>
  <si>
    <t>totaal</t>
  </si>
  <si>
    <t>tot.</t>
  </si>
  <si>
    <t>Voordruk</t>
  </si>
  <si>
    <t>saldo</t>
  </si>
  <si>
    <t>K.O.</t>
  </si>
  <si>
    <t>Aangif</t>
  </si>
  <si>
    <t>------</t>
  </si>
  <si>
    <t>controle berekende BTW:</t>
  </si>
  <si>
    <t>Werkelijk</t>
  </si>
  <si>
    <t>tot. Jaar</t>
  </si>
  <si>
    <t>x</t>
  </si>
  <si>
    <t>corr</t>
  </si>
  <si>
    <t>Aangifte-aanvulling</t>
  </si>
  <si>
    <t>omzet</t>
  </si>
  <si>
    <t>Omzet 19%</t>
  </si>
  <si>
    <t>Omzet 6%</t>
  </si>
  <si>
    <t>Omzet   0%</t>
  </si>
  <si>
    <t>IC-verwerving (nb, btw ook weer aftrekken)**</t>
  </si>
  <si>
    <t>zelf intikken</t>
  </si>
  <si>
    <t>Prive-auto</t>
  </si>
  <si>
    <t>saldo 'verkoop'-btw</t>
  </si>
  <si>
    <t>voorbelasting</t>
  </si>
  <si>
    <t>BTW ic verwerving**</t>
  </si>
  <si>
    <t>saldo voor k.o.</t>
  </si>
  <si>
    <t>k.o.-regeling</t>
  </si>
  <si>
    <t>saldo aangifte</t>
  </si>
  <si>
    <t>aangiften</t>
  </si>
  <si>
    <t>IN EURO'S</t>
  </si>
  <si>
    <t>Je kunt de kosten in het uitgavenwerkblad met buitenlandse valuta invoeren en de valutacodes invoeren in de</t>
  </si>
  <si>
    <t>BTW-kolom. Automatisch wordt de BTW-kolom op 0 gezet en bij kosten exclusief verschijnt de waarde in Fl.</t>
  </si>
  <si>
    <t>Valuta</t>
  </si>
  <si>
    <t>Valutasoort</t>
  </si>
  <si>
    <t>Gemiddelde(!)</t>
  </si>
  <si>
    <t>HELP</t>
  </si>
  <si>
    <t>code</t>
  </si>
  <si>
    <t>(kun je wijzigen)</t>
  </si>
  <si>
    <t>Waarde euro in 2001!!</t>
  </si>
  <si>
    <t>Eng Pond</t>
  </si>
  <si>
    <t>US-dollar</t>
  </si>
  <si>
    <t>Zw Frank</t>
  </si>
  <si>
    <t>(niet wijzigen)</t>
  </si>
  <si>
    <r>
      <t xml:space="preserve">per </t>
    </r>
    <r>
      <rPr>
        <b/>
        <sz val="10"/>
        <color indexed="10"/>
        <rFont val="Arial"/>
        <family val="2"/>
      </rPr>
      <t>1</t>
    </r>
    <r>
      <rPr>
        <b/>
        <sz val="10"/>
        <rFont val="Arial"/>
        <family val="2"/>
      </rPr>
      <t>(!) btl valuta</t>
    </r>
  </si>
  <si>
    <t>1 Engelse pond =</t>
  </si>
  <si>
    <t>*</t>
  </si>
  <si>
    <t>Klik hier voor actuele koersinformatie:</t>
  </si>
  <si>
    <t>1 US dollar =</t>
  </si>
  <si>
    <t>Koersstatistieken DNB</t>
  </si>
  <si>
    <t>1 Zwitserse frank =</t>
  </si>
  <si>
    <t>Koersconvertor GWK</t>
  </si>
  <si>
    <t xml:space="preserve">Euro's     </t>
  </si>
  <si>
    <t>ƒ</t>
  </si>
  <si>
    <t xml:space="preserve"> </t>
  </si>
  <si>
    <t>* Dit zijn jaargemiddelden 2001; zoek actuele koersen op</t>
  </si>
  <si>
    <t>Gemiddeld</t>
  </si>
  <si>
    <t>Wanneer in de toekomst gedeeltelijk met euro's en guldens gewerkt wordt, kunnen de euro's omgerekend worden</t>
  </si>
  <si>
    <t>naar guldens, wanneer je de codes 10 (0% btw), 11 6% btw) en 12 (19% btw) gebruikt. Alleen bij kosten nog.</t>
  </si>
</sst>
</file>

<file path=xl/styles.xml><?xml version="1.0" encoding="utf-8"?>
<styleSheet xmlns="http://schemas.openxmlformats.org/spreadsheetml/2006/main">
  <numFmts count="14">
    <numFmt numFmtId="164" formatCode="#,##0"/>
    <numFmt numFmtId="165" formatCode="GENERAL"/>
    <numFmt numFmtId="166" formatCode="0\ "/>
    <numFmt numFmtId="167" formatCode="#,##0.00"/>
    <numFmt numFmtId="168" formatCode="0.0\ "/>
    <numFmt numFmtId="169" formatCode="0.00"/>
    <numFmt numFmtId="170" formatCode="0.0%"/>
    <numFmt numFmtId="171" formatCode="0.00\ "/>
    <numFmt numFmtId="172" formatCode="0%"/>
    <numFmt numFmtId="173" formatCode="#,##0.0"/>
    <numFmt numFmtId="174" formatCode="#,##0.00000"/>
    <numFmt numFmtId="175" formatCode="0\ ;[RED]\-0\ "/>
    <numFmt numFmtId="176" formatCode="#,##0.0000"/>
    <numFmt numFmtId="177" formatCode="#,##0.000"/>
  </numFmts>
  <fonts count="27">
    <font>
      <sz val="10"/>
      <name val="Courier New"/>
      <family val="3"/>
    </font>
    <font>
      <sz val="10"/>
      <name val="Arial"/>
      <family val="0"/>
    </font>
    <font>
      <b/>
      <sz val="10"/>
      <name val="Arial"/>
      <family val="2"/>
    </font>
    <font>
      <sz val="10"/>
      <color indexed="10"/>
      <name val="Arial"/>
      <family val="2"/>
    </font>
    <font>
      <b/>
      <sz val="8"/>
      <color indexed="8"/>
      <name val="Times New Roman"/>
      <family val="1"/>
    </font>
    <font>
      <sz val="10"/>
      <color indexed="8"/>
      <name val="Arial"/>
      <family val="2"/>
    </font>
    <font>
      <b/>
      <sz val="10"/>
      <color indexed="8"/>
      <name val="Arial"/>
      <family val="2"/>
    </font>
    <font>
      <b/>
      <i/>
      <sz val="12"/>
      <color indexed="50"/>
      <name val="Arial"/>
      <family val="2"/>
    </font>
    <font>
      <i/>
      <sz val="10"/>
      <name val="Arial"/>
      <family val="2"/>
    </font>
    <font>
      <sz val="8"/>
      <color indexed="8"/>
      <name val="Times New Roman"/>
      <family val="1"/>
    </font>
    <font>
      <sz val="12"/>
      <name val="Arial"/>
      <family val="2"/>
    </font>
    <font>
      <b/>
      <sz val="12"/>
      <name val="Arial"/>
      <family val="2"/>
    </font>
    <font>
      <sz val="12"/>
      <color indexed="10"/>
      <name val="Arial"/>
      <family val="2"/>
    </font>
    <font>
      <sz val="12"/>
      <color indexed="8"/>
      <name val="Arial"/>
      <family val="2"/>
    </font>
    <font>
      <b/>
      <sz val="12"/>
      <color indexed="8"/>
      <name val="Arial"/>
      <family val="2"/>
    </font>
    <font>
      <sz val="12"/>
      <color indexed="12"/>
      <name val="Arial"/>
      <family val="2"/>
    </font>
    <font>
      <b/>
      <i/>
      <sz val="14"/>
      <color indexed="50"/>
      <name val="Arial"/>
      <family val="2"/>
    </font>
    <font>
      <b/>
      <sz val="12"/>
      <color indexed="12"/>
      <name val="Arial"/>
      <family val="2"/>
    </font>
    <font>
      <sz val="12"/>
      <color indexed="48"/>
      <name val="Arial"/>
      <family val="2"/>
    </font>
    <font>
      <i/>
      <sz val="12"/>
      <name val="Arial"/>
      <family val="2"/>
    </font>
    <font>
      <b/>
      <u val="single"/>
      <sz val="8"/>
      <color indexed="8"/>
      <name val="Times New Roman"/>
      <family val="1"/>
    </font>
    <font>
      <b/>
      <sz val="10"/>
      <color indexed="10"/>
      <name val="Arial"/>
      <family val="2"/>
    </font>
    <font>
      <u val="single"/>
      <sz val="10"/>
      <color indexed="12"/>
      <name val="Courier New"/>
      <family val="3"/>
    </font>
    <font>
      <sz val="10"/>
      <color indexed="46"/>
      <name val="Arial"/>
      <family val="2"/>
    </font>
    <font>
      <sz val="10"/>
      <color indexed="12"/>
      <name val="Arial"/>
      <family val="2"/>
    </font>
    <font>
      <sz val="9"/>
      <name val="Arial"/>
      <family val="2"/>
    </font>
    <font>
      <b/>
      <sz val="8"/>
      <name val="Courier New"/>
      <family val="2"/>
    </font>
  </fonts>
  <fills count="4">
    <fill>
      <patternFill/>
    </fill>
    <fill>
      <patternFill patternType="gray125"/>
    </fill>
    <fill>
      <patternFill patternType="solid">
        <fgColor indexed="27"/>
        <bgColor indexed="64"/>
      </patternFill>
    </fill>
    <fill>
      <patternFill patternType="solid">
        <fgColor indexed="9"/>
        <bgColor indexed="64"/>
      </patternFill>
    </fill>
  </fills>
  <borders count="1">
    <border>
      <left/>
      <right/>
      <top/>
      <bottom/>
      <diagonal/>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2" fillId="0" borderId="0" applyFill="0" applyBorder="0" applyAlignment="0" applyProtection="0"/>
    <xf numFmtId="165" fontId="1" fillId="0" borderId="0">
      <alignment/>
      <protection/>
    </xf>
  </cellStyleXfs>
  <cellXfs count="112">
    <xf numFmtId="164" fontId="0" fillId="0" borderId="0" xfId="0" applyAlignment="1">
      <alignment/>
    </xf>
    <xf numFmtId="164" fontId="1" fillId="0" borderId="0" xfId="0" applyFont="1" applyAlignment="1">
      <alignment/>
    </xf>
    <xf numFmtId="166" fontId="2" fillId="0" borderId="0" xfId="0" applyNumberFormat="1" applyFont="1" applyAlignment="1" applyProtection="1">
      <alignment horizontal="left"/>
      <protection/>
    </xf>
    <xf numFmtId="166" fontId="2" fillId="0" borderId="0" xfId="0" applyNumberFormat="1" applyFont="1" applyAlignment="1" applyProtection="1">
      <alignment/>
      <protection/>
    </xf>
    <xf numFmtId="167" fontId="2" fillId="0" borderId="0" xfId="0" applyNumberFormat="1" applyFont="1" applyAlignment="1" applyProtection="1">
      <alignment/>
      <protection/>
    </xf>
    <xf numFmtId="164" fontId="3" fillId="0" borderId="0" xfId="0" applyFont="1" applyAlignment="1" applyProtection="1">
      <alignment/>
      <protection/>
    </xf>
    <xf numFmtId="167" fontId="2" fillId="2" borderId="0" xfId="0" applyNumberFormat="1" applyFont="1" applyFill="1" applyAlignment="1" applyProtection="1">
      <alignment/>
      <protection locked="0"/>
    </xf>
    <xf numFmtId="164" fontId="2" fillId="2" borderId="0" xfId="0" applyFont="1" applyFill="1" applyAlignment="1" applyProtection="1">
      <alignment/>
      <protection locked="0"/>
    </xf>
    <xf numFmtId="166" fontId="1" fillId="2" borderId="0" xfId="0" applyNumberFormat="1" applyFont="1" applyFill="1" applyAlignment="1" applyProtection="1">
      <alignment/>
      <protection locked="0"/>
    </xf>
    <xf numFmtId="164" fontId="1" fillId="2" borderId="0" xfId="0" applyFont="1" applyFill="1" applyAlignment="1" applyProtection="1">
      <alignment/>
      <protection locked="0"/>
    </xf>
    <xf numFmtId="164" fontId="1" fillId="0" borderId="0" xfId="0" applyFont="1" applyAlignment="1" applyProtection="1">
      <alignment/>
      <protection locked="0"/>
    </xf>
    <xf numFmtId="164" fontId="2" fillId="0" borderId="0" xfId="0" applyFont="1" applyAlignment="1">
      <alignment/>
    </xf>
    <xf numFmtId="166" fontId="1" fillId="0" borderId="0" xfId="0" applyNumberFormat="1" applyFont="1" applyAlignment="1" applyProtection="1">
      <alignment/>
      <protection/>
    </xf>
    <xf numFmtId="167" fontId="1" fillId="0" borderId="0" xfId="0" applyNumberFormat="1" applyFont="1" applyAlignment="1" applyProtection="1">
      <alignment/>
      <protection/>
    </xf>
    <xf numFmtId="164" fontId="1" fillId="0" borderId="0" xfId="0" applyFont="1" applyAlignment="1" applyProtection="1">
      <alignment/>
      <protection/>
    </xf>
    <xf numFmtId="166" fontId="7" fillId="0" borderId="0" xfId="0" applyNumberFormat="1" applyFont="1" applyAlignment="1" applyProtection="1">
      <alignment/>
      <protection/>
    </xf>
    <xf numFmtId="167" fontId="2" fillId="0" borderId="0" xfId="0" applyNumberFormat="1" applyFont="1" applyAlignment="1" applyProtection="1">
      <alignment horizontal="right"/>
      <protection/>
    </xf>
    <xf numFmtId="164" fontId="2" fillId="0" borderId="0" xfId="0" applyFont="1" applyAlignment="1" applyProtection="1">
      <alignment/>
      <protection/>
    </xf>
    <xf numFmtId="164" fontId="2" fillId="0" borderId="0" xfId="0" applyFont="1" applyAlignment="1" applyProtection="1">
      <alignment horizontal="left"/>
      <protection/>
    </xf>
    <xf numFmtId="166" fontId="2" fillId="0" borderId="0" xfId="0" applyNumberFormat="1" applyFont="1" applyAlignment="1" applyProtection="1">
      <alignment horizontal="left"/>
      <protection locked="0"/>
    </xf>
    <xf numFmtId="167" fontId="2" fillId="0" borderId="0" xfId="0" applyNumberFormat="1" applyFont="1" applyAlignment="1" applyProtection="1">
      <alignment horizontal="right"/>
      <protection locked="0"/>
    </xf>
    <xf numFmtId="164" fontId="2" fillId="0" borderId="0" xfId="0" applyFont="1" applyAlignment="1" applyProtection="1">
      <alignment/>
      <protection locked="0"/>
    </xf>
    <xf numFmtId="166" fontId="2" fillId="0" borderId="0" xfId="0" applyNumberFormat="1" applyFont="1" applyAlignment="1" applyProtection="1">
      <alignment/>
      <protection locked="0"/>
    </xf>
    <xf numFmtId="164" fontId="2" fillId="0" borderId="0" xfId="0"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6" fontId="1" fillId="0" borderId="0" xfId="0" applyNumberFormat="1" applyFont="1" applyAlignment="1" applyProtection="1">
      <alignment horizontal="left"/>
      <protection locked="0"/>
    </xf>
    <xf numFmtId="166" fontId="1" fillId="0" borderId="0" xfId="0" applyNumberFormat="1" applyFont="1" applyAlignment="1" applyProtection="1">
      <alignment/>
      <protection locked="0"/>
    </xf>
    <xf numFmtId="167" fontId="1" fillId="0" borderId="0" xfId="0" applyNumberFormat="1" applyFont="1" applyAlignment="1" applyProtection="1">
      <alignment/>
      <protection locked="0"/>
    </xf>
    <xf numFmtId="168" fontId="1" fillId="0" borderId="0" xfId="0" applyNumberFormat="1" applyFont="1" applyAlignment="1" applyProtection="1">
      <alignment/>
      <protection/>
    </xf>
    <xf numFmtId="164" fontId="8" fillId="0" borderId="0" xfId="0" applyFont="1" applyAlignment="1" applyProtection="1">
      <alignment/>
      <protection locked="0"/>
    </xf>
    <xf numFmtId="164" fontId="1" fillId="0" borderId="0" xfId="0" applyFont="1" applyAlignment="1" applyProtection="1">
      <alignment horizontal="right"/>
      <protection/>
    </xf>
    <xf numFmtId="166" fontId="1" fillId="0" borderId="0" xfId="0" applyNumberFormat="1" applyFont="1" applyAlignment="1" applyProtection="1">
      <alignment horizontal="right"/>
      <protection/>
    </xf>
    <xf numFmtId="167" fontId="0" fillId="0" borderId="0" xfId="0" applyNumberFormat="1" applyAlignment="1" applyProtection="1">
      <alignment/>
      <protection locked="0"/>
    </xf>
    <xf numFmtId="164" fontId="1" fillId="0" borderId="0" xfId="0" applyFont="1" applyAlignment="1" applyProtection="1">
      <alignment horizontal="left"/>
      <protection locked="0"/>
    </xf>
    <xf numFmtId="164" fontId="1" fillId="0" borderId="0" xfId="0" applyFont="1" applyAlignment="1" applyProtection="1">
      <alignment horizontal="left"/>
      <protection/>
    </xf>
    <xf numFmtId="164" fontId="2" fillId="0" borderId="0" xfId="0" applyFont="1" applyAlignment="1" applyProtection="1">
      <alignment horizontal="right"/>
      <protection/>
    </xf>
    <xf numFmtId="169" fontId="1" fillId="0" borderId="0" xfId="0" applyNumberFormat="1" applyFont="1" applyAlignment="1" applyProtection="1">
      <alignment/>
      <protection/>
    </xf>
    <xf numFmtId="169" fontId="1" fillId="0" borderId="0" xfId="0" applyNumberFormat="1" applyFont="1" applyAlignment="1" applyProtection="1">
      <alignment horizontal="right"/>
      <protection/>
    </xf>
    <xf numFmtId="168" fontId="1" fillId="0" borderId="0" xfId="0" applyNumberFormat="1" applyFont="1" applyAlignment="1" applyProtection="1">
      <alignment/>
      <protection locked="0"/>
    </xf>
    <xf numFmtId="167" fontId="1" fillId="0" borderId="0" xfId="0" applyNumberFormat="1" applyFont="1" applyAlignment="1">
      <alignment/>
    </xf>
    <xf numFmtId="167" fontId="2" fillId="0" borderId="0" xfId="0" applyNumberFormat="1" applyFont="1" applyAlignment="1">
      <alignment/>
    </xf>
    <xf numFmtId="166" fontId="1" fillId="0" borderId="0" xfId="0" applyNumberFormat="1" applyFont="1" applyAlignment="1" applyProtection="1">
      <alignment horizontal="left"/>
      <protection/>
    </xf>
    <xf numFmtId="170" fontId="1" fillId="0" borderId="0" xfId="0" applyNumberFormat="1" applyFont="1" applyAlignment="1" applyProtection="1">
      <alignment/>
      <protection/>
    </xf>
    <xf numFmtId="171" fontId="1" fillId="0" borderId="0" xfId="0" applyNumberFormat="1" applyFont="1" applyAlignment="1" applyProtection="1">
      <alignment/>
      <protection/>
    </xf>
    <xf numFmtId="164" fontId="3" fillId="0" borderId="0" xfId="0" applyFont="1" applyAlignment="1" applyProtection="1">
      <alignment/>
      <protection locked="0"/>
    </xf>
    <xf numFmtId="167" fontId="1" fillId="0" borderId="0" xfId="0" applyNumberFormat="1" applyFont="1" applyAlignment="1" applyProtection="1">
      <alignment/>
      <protection locked="0"/>
    </xf>
    <xf numFmtId="164" fontId="1" fillId="0" borderId="0" xfId="0" applyFont="1" applyAlignment="1" applyProtection="1">
      <alignment horizontal="right"/>
      <protection locked="0"/>
    </xf>
    <xf numFmtId="167" fontId="1" fillId="0" borderId="0" xfId="0" applyNumberFormat="1" applyFont="1" applyAlignment="1" applyProtection="1">
      <alignment horizontal="right"/>
      <protection/>
    </xf>
    <xf numFmtId="167" fontId="1" fillId="0" borderId="0" xfId="0" applyNumberFormat="1" applyFont="1" applyAlignment="1" applyProtection="1">
      <alignment horizontal="right"/>
      <protection locked="0"/>
    </xf>
    <xf numFmtId="171" fontId="1" fillId="0" borderId="0" xfId="0" applyNumberFormat="1" applyFont="1" applyAlignment="1" applyProtection="1">
      <alignment/>
      <protection locked="0"/>
    </xf>
    <xf numFmtId="166" fontId="10" fillId="0" borderId="0" xfId="0" applyNumberFormat="1" applyFont="1" applyAlignment="1" applyProtection="1">
      <alignment/>
      <protection/>
    </xf>
    <xf numFmtId="164" fontId="11" fillId="0" borderId="0" xfId="0" applyFont="1" applyAlignment="1" applyProtection="1">
      <alignment horizontal="left"/>
      <protection/>
    </xf>
    <xf numFmtId="166" fontId="11" fillId="0" borderId="0" xfId="0" applyNumberFormat="1" applyFont="1" applyAlignment="1" applyProtection="1">
      <alignment/>
      <protection/>
    </xf>
    <xf numFmtId="164" fontId="11" fillId="0" borderId="0" xfId="0" applyFont="1" applyAlignment="1" applyProtection="1">
      <alignment/>
      <protection/>
    </xf>
    <xf numFmtId="164" fontId="10" fillId="0" borderId="0" xfId="0" applyFont="1" applyAlignment="1" applyProtection="1">
      <alignment/>
      <protection/>
    </xf>
    <xf numFmtId="164" fontId="10" fillId="0" borderId="0" xfId="0" applyFont="1" applyBorder="1" applyAlignment="1" applyProtection="1">
      <alignment/>
      <protection/>
    </xf>
    <xf numFmtId="164" fontId="12" fillId="0" borderId="0" xfId="0" applyFont="1" applyAlignment="1" applyProtection="1">
      <alignment/>
      <protection/>
    </xf>
    <xf numFmtId="164" fontId="10" fillId="0" borderId="0" xfId="0" applyFont="1" applyAlignment="1">
      <alignment/>
    </xf>
    <xf numFmtId="164" fontId="15" fillId="0" borderId="0" xfId="0" applyFont="1" applyAlignment="1" applyProtection="1">
      <alignment horizontal="left"/>
      <protection locked="0"/>
    </xf>
    <xf numFmtId="166" fontId="16" fillId="0" borderId="0" xfId="0" applyNumberFormat="1" applyFont="1" applyAlignment="1" applyProtection="1">
      <alignment/>
      <protection/>
    </xf>
    <xf numFmtId="166" fontId="17" fillId="0" borderId="0" xfId="0" applyNumberFormat="1" applyFont="1" applyAlignment="1" applyProtection="1">
      <alignment horizontal="left"/>
      <protection/>
    </xf>
    <xf numFmtId="166" fontId="11" fillId="0" borderId="0" xfId="0" applyNumberFormat="1" applyFont="1" applyBorder="1" applyAlignment="1" applyProtection="1">
      <alignment horizontal="right"/>
      <protection/>
    </xf>
    <xf numFmtId="164" fontId="11" fillId="0" borderId="0" xfId="0" applyFont="1" applyBorder="1" applyAlignment="1" applyProtection="1">
      <alignment horizontal="right"/>
      <protection/>
    </xf>
    <xf numFmtId="164" fontId="11" fillId="0" borderId="0" xfId="0" applyFont="1" applyBorder="1" applyAlignment="1" applyProtection="1">
      <alignment horizontal="left"/>
      <protection/>
    </xf>
    <xf numFmtId="164" fontId="17" fillId="0" borderId="0" xfId="0" applyFont="1" applyBorder="1" applyAlignment="1" applyProtection="1">
      <alignment horizontal="right"/>
      <protection/>
    </xf>
    <xf numFmtId="164" fontId="11" fillId="0" borderId="0" xfId="0" applyFont="1" applyBorder="1" applyAlignment="1" applyProtection="1">
      <alignment/>
      <protection/>
    </xf>
    <xf numFmtId="164" fontId="10" fillId="0" borderId="0" xfId="0" applyFont="1" applyAlignment="1" applyProtection="1">
      <alignment horizontal="right"/>
      <protection/>
    </xf>
    <xf numFmtId="164" fontId="10" fillId="0" borderId="0" xfId="0" applyFont="1" applyAlignment="1" applyProtection="1">
      <alignment horizontal="left"/>
      <protection/>
    </xf>
    <xf numFmtId="172" fontId="11" fillId="0" borderId="0" xfId="0" applyNumberFormat="1" applyFont="1" applyBorder="1" applyAlignment="1" applyProtection="1">
      <alignment/>
      <protection/>
    </xf>
    <xf numFmtId="170" fontId="11" fillId="0" borderId="0" xfId="0" applyNumberFormat="1" applyFont="1" applyBorder="1" applyAlignment="1" applyProtection="1">
      <alignment/>
      <protection/>
    </xf>
    <xf numFmtId="164" fontId="11" fillId="0" borderId="0" xfId="0" applyFont="1" applyBorder="1" applyAlignment="1" applyProtection="1">
      <alignment horizontal="center"/>
      <protection/>
    </xf>
    <xf numFmtId="164" fontId="10" fillId="0" borderId="0" xfId="0" applyNumberFormat="1" applyFont="1" applyBorder="1" applyAlignment="1" applyProtection="1">
      <alignment/>
      <protection/>
    </xf>
    <xf numFmtId="164" fontId="10" fillId="0" borderId="0" xfId="0" applyNumberFormat="1" applyFont="1" applyBorder="1" applyAlignment="1">
      <alignment/>
    </xf>
    <xf numFmtId="164" fontId="10" fillId="0" borderId="0" xfId="0" applyFont="1" applyBorder="1" applyAlignment="1">
      <alignment/>
    </xf>
    <xf numFmtId="164" fontId="15" fillId="0" borderId="0" xfId="0" applyNumberFormat="1" applyFont="1" applyBorder="1" applyAlignment="1" applyProtection="1">
      <alignment/>
      <protection locked="0"/>
    </xf>
    <xf numFmtId="166" fontId="10" fillId="0" borderId="0" xfId="0" applyNumberFormat="1" applyFont="1" applyAlignment="1" applyProtection="1">
      <alignment horizontal="right"/>
      <protection/>
    </xf>
    <xf numFmtId="164" fontId="10" fillId="0" borderId="0" xfId="0" applyNumberFormat="1" applyFont="1" applyBorder="1" applyAlignment="1" applyProtection="1">
      <alignment horizontal="left"/>
      <protection/>
    </xf>
    <xf numFmtId="164" fontId="10" fillId="0" borderId="0" xfId="0" applyNumberFormat="1" applyFont="1" applyBorder="1" applyAlignment="1" applyProtection="1">
      <alignment horizontal="right"/>
      <protection/>
    </xf>
    <xf numFmtId="164" fontId="10" fillId="0" borderId="0" xfId="0" applyFont="1" applyAlignment="1" applyProtection="1">
      <alignment horizontal="right"/>
      <protection locked="0"/>
    </xf>
    <xf numFmtId="166" fontId="10" fillId="0" borderId="0" xfId="0" applyNumberFormat="1" applyFont="1" applyBorder="1" applyAlignment="1" applyProtection="1">
      <alignment/>
      <protection/>
    </xf>
    <xf numFmtId="166" fontId="11" fillId="0" borderId="0" xfId="0" applyNumberFormat="1" applyFont="1" applyAlignment="1" applyProtection="1">
      <alignment horizontal="left"/>
      <protection/>
    </xf>
    <xf numFmtId="164" fontId="10" fillId="0" borderId="0" xfId="0" applyNumberFormat="1" applyFont="1" applyAlignment="1" applyProtection="1">
      <alignment/>
      <protection/>
    </xf>
    <xf numFmtId="164" fontId="10" fillId="0" borderId="0" xfId="0" applyNumberFormat="1" applyFont="1" applyAlignment="1">
      <alignment/>
    </xf>
    <xf numFmtId="165" fontId="10" fillId="0" borderId="0" xfId="0" applyNumberFormat="1" applyFont="1" applyAlignment="1">
      <alignment/>
    </xf>
    <xf numFmtId="164" fontId="17" fillId="0" borderId="0" xfId="0" applyFont="1" applyAlignment="1" applyProtection="1">
      <alignment horizontal="left"/>
      <protection/>
    </xf>
    <xf numFmtId="164" fontId="11" fillId="0" borderId="0" xfId="0" applyNumberFormat="1" applyFont="1" applyAlignment="1" applyProtection="1">
      <alignment horizontal="right"/>
      <protection/>
    </xf>
    <xf numFmtId="164" fontId="11" fillId="0" borderId="0" xfId="0" applyNumberFormat="1" applyFont="1" applyAlignment="1">
      <alignment/>
    </xf>
    <xf numFmtId="164" fontId="11" fillId="0" borderId="0" xfId="0" applyNumberFormat="1" applyFont="1" applyAlignment="1" applyProtection="1">
      <alignment horizontal="left"/>
      <protection/>
    </xf>
    <xf numFmtId="173" fontId="10" fillId="0" borderId="0" xfId="0" applyNumberFormat="1" applyFont="1" applyAlignment="1">
      <alignment/>
    </xf>
    <xf numFmtId="164" fontId="10" fillId="0" borderId="0" xfId="0" applyFont="1" applyAlignment="1" applyProtection="1">
      <alignment horizontal="left"/>
      <protection locked="0"/>
    </xf>
    <xf numFmtId="164" fontId="10" fillId="0" borderId="0" xfId="0" applyFont="1" applyAlignment="1" applyProtection="1">
      <alignment/>
      <protection locked="0"/>
    </xf>
    <xf numFmtId="164" fontId="18" fillId="0" borderId="0" xfId="0" applyNumberFormat="1" applyFont="1" applyAlignment="1" applyProtection="1">
      <alignment/>
      <protection locked="0"/>
    </xf>
    <xf numFmtId="164" fontId="10" fillId="0" borderId="0" xfId="0" applyNumberFormat="1" applyFont="1" applyAlignment="1" applyProtection="1">
      <alignment horizontal="left"/>
      <protection/>
    </xf>
    <xf numFmtId="166" fontId="10" fillId="0" borderId="0" xfId="0" applyNumberFormat="1" applyFont="1" applyAlignment="1" applyProtection="1">
      <alignment/>
      <protection locked="0"/>
    </xf>
    <xf numFmtId="164" fontId="10" fillId="0" borderId="0" xfId="0" applyNumberFormat="1" applyFont="1" applyAlignment="1" applyProtection="1">
      <alignment/>
      <protection locked="0"/>
    </xf>
    <xf numFmtId="164" fontId="11" fillId="0" borderId="0" xfId="0" applyNumberFormat="1" applyFont="1" applyAlignment="1" applyProtection="1">
      <alignment/>
      <protection/>
    </xf>
    <xf numFmtId="164" fontId="19" fillId="0" borderId="0" xfId="0" applyNumberFormat="1" applyFont="1" applyAlignment="1">
      <alignment/>
    </xf>
    <xf numFmtId="164" fontId="19" fillId="0" borderId="0" xfId="0" applyNumberFormat="1" applyFont="1" applyAlignment="1">
      <alignment horizontal="right"/>
    </xf>
    <xf numFmtId="164" fontId="19" fillId="0" borderId="0" xfId="0" applyNumberFormat="1" applyFont="1" applyAlignment="1" applyProtection="1">
      <alignment/>
      <protection/>
    </xf>
    <xf numFmtId="174" fontId="1" fillId="0" borderId="0" xfId="0" applyNumberFormat="1" applyFont="1" applyAlignment="1" applyProtection="1">
      <alignment/>
      <protection/>
    </xf>
    <xf numFmtId="174" fontId="1" fillId="0" borderId="0" xfId="0" applyNumberFormat="1" applyFont="1" applyAlignment="1" applyProtection="1">
      <alignment/>
      <protection locked="0"/>
    </xf>
    <xf numFmtId="175" fontId="1" fillId="0" borderId="0" xfId="0" applyNumberFormat="1" applyFont="1" applyAlignment="1" applyProtection="1">
      <alignment horizontal="left"/>
      <protection/>
    </xf>
    <xf numFmtId="176" fontId="1" fillId="0" borderId="0" xfId="0" applyNumberFormat="1" applyFont="1" applyAlignment="1" applyProtection="1">
      <alignment/>
      <protection/>
    </xf>
    <xf numFmtId="176" fontId="1" fillId="0" borderId="0" xfId="0" applyNumberFormat="1" applyFont="1" applyAlignment="1" applyProtection="1">
      <alignment/>
      <protection locked="0"/>
    </xf>
    <xf numFmtId="164" fontId="2" fillId="0" borderId="0" xfId="0" applyFont="1" applyAlignment="1" applyProtection="1">
      <alignment horizontal="center" vertical="center"/>
      <protection/>
    </xf>
    <xf numFmtId="164" fontId="22" fillId="0" borderId="0" xfId="20" applyNumberFormat="1" applyFont="1" applyFill="1" applyBorder="1" applyAlignment="1" applyProtection="1">
      <alignment/>
      <protection/>
    </xf>
    <xf numFmtId="164" fontId="22" fillId="0" borderId="0" xfId="20" applyNumberFormat="1" applyFill="1" applyBorder="1" applyAlignment="1" applyProtection="1">
      <alignment/>
      <protection/>
    </xf>
    <xf numFmtId="164" fontId="23" fillId="0" borderId="0" xfId="0" applyFont="1" applyAlignment="1" applyProtection="1">
      <alignment/>
      <protection/>
    </xf>
    <xf numFmtId="164" fontId="2" fillId="0" borderId="0" xfId="0" applyFont="1" applyAlignment="1" applyProtection="1">
      <alignment horizontal="center"/>
      <protection/>
    </xf>
    <xf numFmtId="164" fontId="24" fillId="0" borderId="0" xfId="0" applyFont="1" applyAlignment="1" applyProtection="1">
      <alignment/>
      <protection/>
    </xf>
    <xf numFmtId="177" fontId="25" fillId="3" borderId="0" xfId="21" applyNumberFormat="1" applyFont="1" applyFill="1">
      <alignment/>
      <protection/>
    </xf>
  </cellXfs>
  <cellStyles count="8">
    <cellStyle name="Normal" xfId="0"/>
    <cellStyle name="Comma" xfId="15"/>
    <cellStyle name="Comma [0]" xfId="16"/>
    <cellStyle name="Currency" xfId="17"/>
    <cellStyle name="Currency [0]" xfId="18"/>
    <cellStyle name="Percent" xfId="19"/>
    <cellStyle name="Hyperlink" xfId="20"/>
    <cellStyle name="Standaard_VALU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19</xdr:row>
      <xdr:rowOff>95250</xdr:rowOff>
    </xdr:from>
    <xdr:to>
      <xdr:col>14</xdr:col>
      <xdr:colOff>657225</xdr:colOff>
      <xdr:row>19</xdr:row>
      <xdr:rowOff>95250</xdr:rowOff>
    </xdr:to>
    <xdr:sp>
      <xdr:nvSpPr>
        <xdr:cNvPr id="1" name="Line 3"/>
        <xdr:cNvSpPr>
          <a:spLocks/>
        </xdr:cNvSpPr>
      </xdr:nvSpPr>
      <xdr:spPr>
        <a:xfrm>
          <a:off x="6715125" y="31527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180975</xdr:colOff>
      <xdr:row>27</xdr:row>
      <xdr:rowOff>95250</xdr:rowOff>
    </xdr:from>
    <xdr:to>
      <xdr:col>14</xdr:col>
      <xdr:colOff>657225</xdr:colOff>
      <xdr:row>27</xdr:row>
      <xdr:rowOff>95250</xdr:rowOff>
    </xdr:to>
    <xdr:sp>
      <xdr:nvSpPr>
        <xdr:cNvPr id="2" name="Line 4"/>
        <xdr:cNvSpPr>
          <a:spLocks/>
        </xdr:cNvSpPr>
      </xdr:nvSpPr>
      <xdr:spPr>
        <a:xfrm>
          <a:off x="6715125" y="4448175"/>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107</xdr:row>
      <xdr:rowOff>95250</xdr:rowOff>
    </xdr:from>
    <xdr:to>
      <xdr:col>4</xdr:col>
      <xdr:colOff>771525</xdr:colOff>
      <xdr:row>107</xdr:row>
      <xdr:rowOff>95250</xdr:rowOff>
    </xdr:to>
    <xdr:sp>
      <xdr:nvSpPr>
        <xdr:cNvPr id="3" name="Line 5"/>
        <xdr:cNvSpPr>
          <a:spLocks/>
        </xdr:cNvSpPr>
      </xdr:nvSpPr>
      <xdr:spPr>
        <a:xfrm>
          <a:off x="962025" y="174021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107</xdr:row>
      <xdr:rowOff>95250</xdr:rowOff>
    </xdr:from>
    <xdr:to>
      <xdr:col>5</xdr:col>
      <xdr:colOff>790575</xdr:colOff>
      <xdr:row>107</xdr:row>
      <xdr:rowOff>95250</xdr:rowOff>
    </xdr:to>
    <xdr:sp>
      <xdr:nvSpPr>
        <xdr:cNvPr id="4" name="Line 6"/>
        <xdr:cNvSpPr>
          <a:spLocks/>
        </xdr:cNvSpPr>
      </xdr:nvSpPr>
      <xdr:spPr>
        <a:xfrm>
          <a:off x="1771650" y="174021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107</xdr:row>
      <xdr:rowOff>95250</xdr:rowOff>
    </xdr:from>
    <xdr:to>
      <xdr:col>6</xdr:col>
      <xdr:colOff>771525</xdr:colOff>
      <xdr:row>107</xdr:row>
      <xdr:rowOff>95250</xdr:rowOff>
    </xdr:to>
    <xdr:sp>
      <xdr:nvSpPr>
        <xdr:cNvPr id="5" name="Line 7"/>
        <xdr:cNvSpPr>
          <a:spLocks/>
        </xdr:cNvSpPr>
      </xdr:nvSpPr>
      <xdr:spPr>
        <a:xfrm>
          <a:off x="2581275" y="174021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115</xdr:row>
      <xdr:rowOff>95250</xdr:rowOff>
    </xdr:from>
    <xdr:to>
      <xdr:col>4</xdr:col>
      <xdr:colOff>771525</xdr:colOff>
      <xdr:row>115</xdr:row>
      <xdr:rowOff>95250</xdr:rowOff>
    </xdr:to>
    <xdr:sp>
      <xdr:nvSpPr>
        <xdr:cNvPr id="6" name="Line 8"/>
        <xdr:cNvSpPr>
          <a:spLocks/>
        </xdr:cNvSpPr>
      </xdr:nvSpPr>
      <xdr:spPr>
        <a:xfrm>
          <a:off x="962025" y="186975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180975</xdr:colOff>
      <xdr:row>115</xdr:row>
      <xdr:rowOff>95250</xdr:rowOff>
    </xdr:from>
    <xdr:to>
      <xdr:col>5</xdr:col>
      <xdr:colOff>790575</xdr:colOff>
      <xdr:row>115</xdr:row>
      <xdr:rowOff>95250</xdr:rowOff>
    </xdr:to>
    <xdr:sp>
      <xdr:nvSpPr>
        <xdr:cNvPr id="7" name="Line 9"/>
        <xdr:cNvSpPr>
          <a:spLocks/>
        </xdr:cNvSpPr>
      </xdr:nvSpPr>
      <xdr:spPr>
        <a:xfrm>
          <a:off x="1771650" y="18697575"/>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115</xdr:row>
      <xdr:rowOff>95250</xdr:rowOff>
    </xdr:from>
    <xdr:to>
      <xdr:col>6</xdr:col>
      <xdr:colOff>771525</xdr:colOff>
      <xdr:row>115</xdr:row>
      <xdr:rowOff>95250</xdr:rowOff>
    </xdr:to>
    <xdr:sp>
      <xdr:nvSpPr>
        <xdr:cNvPr id="8" name="Line 10"/>
        <xdr:cNvSpPr>
          <a:spLocks/>
        </xdr:cNvSpPr>
      </xdr:nvSpPr>
      <xdr:spPr>
        <a:xfrm>
          <a:off x="2581275" y="186975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107</xdr:row>
      <xdr:rowOff>95250</xdr:rowOff>
    </xdr:from>
    <xdr:to>
      <xdr:col>10</xdr:col>
      <xdr:colOff>9525</xdr:colOff>
      <xdr:row>107</xdr:row>
      <xdr:rowOff>95250</xdr:rowOff>
    </xdr:to>
    <xdr:sp>
      <xdr:nvSpPr>
        <xdr:cNvPr id="9" name="Line 11"/>
        <xdr:cNvSpPr>
          <a:spLocks/>
        </xdr:cNvSpPr>
      </xdr:nvSpPr>
      <xdr:spPr>
        <a:xfrm>
          <a:off x="4286250" y="17402175"/>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28575</xdr:colOff>
      <xdr:row>120</xdr:row>
      <xdr:rowOff>19050</xdr:rowOff>
    </xdr:from>
    <xdr:to>
      <xdr:col>10</xdr:col>
      <xdr:colOff>104775</xdr:colOff>
      <xdr:row>122</xdr:row>
      <xdr:rowOff>123825</xdr:rowOff>
    </xdr:to>
    <xdr:sp>
      <xdr:nvSpPr>
        <xdr:cNvPr id="10" name="AutoShape 12"/>
        <xdr:cNvSpPr>
          <a:spLocks/>
        </xdr:cNvSpPr>
      </xdr:nvSpPr>
      <xdr:spPr>
        <a:xfrm>
          <a:off x="4714875" y="19431000"/>
          <a:ext cx="76200" cy="428625"/>
        </a:xfrm>
        <a:prstGeom prst="rightBrace">
          <a:avLst>
            <a:gd name="adj1" fmla="val -41666"/>
            <a:gd name="adj2" fmla="val 0"/>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406</xdr:row>
      <xdr:rowOff>104775</xdr:rowOff>
    </xdr:from>
    <xdr:to>
      <xdr:col>5</xdr:col>
      <xdr:colOff>790575</xdr:colOff>
      <xdr:row>406</xdr:row>
      <xdr:rowOff>104775</xdr:rowOff>
    </xdr:to>
    <xdr:sp>
      <xdr:nvSpPr>
        <xdr:cNvPr id="1" name="Line 4"/>
        <xdr:cNvSpPr>
          <a:spLocks/>
        </xdr:cNvSpPr>
      </xdr:nvSpPr>
      <xdr:spPr>
        <a:xfrm>
          <a:off x="1590675" y="65874900"/>
          <a:ext cx="6096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180975</xdr:colOff>
      <xdr:row>406</xdr:row>
      <xdr:rowOff>104775</xdr:rowOff>
    </xdr:from>
    <xdr:to>
      <xdr:col>6</xdr:col>
      <xdr:colOff>771525</xdr:colOff>
      <xdr:row>406</xdr:row>
      <xdr:rowOff>104775</xdr:rowOff>
    </xdr:to>
    <xdr:sp>
      <xdr:nvSpPr>
        <xdr:cNvPr id="2" name="Line 5"/>
        <xdr:cNvSpPr>
          <a:spLocks/>
        </xdr:cNvSpPr>
      </xdr:nvSpPr>
      <xdr:spPr>
        <a:xfrm>
          <a:off x="2400300" y="6587490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180975</xdr:colOff>
      <xdr:row>406</xdr:row>
      <xdr:rowOff>104775</xdr:rowOff>
    </xdr:from>
    <xdr:to>
      <xdr:col>4</xdr:col>
      <xdr:colOff>771525</xdr:colOff>
      <xdr:row>406</xdr:row>
      <xdr:rowOff>104775</xdr:rowOff>
    </xdr:to>
    <xdr:sp>
      <xdr:nvSpPr>
        <xdr:cNvPr id="3" name="Line 6"/>
        <xdr:cNvSpPr>
          <a:spLocks/>
        </xdr:cNvSpPr>
      </xdr:nvSpPr>
      <xdr:spPr>
        <a:xfrm>
          <a:off x="781050" y="6587490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76</xdr:row>
      <xdr:rowOff>104775</xdr:rowOff>
    </xdr:from>
    <xdr:to>
      <xdr:col>16</xdr:col>
      <xdr:colOff>657225</xdr:colOff>
      <xdr:row>76</xdr:row>
      <xdr:rowOff>104775</xdr:rowOff>
    </xdr:to>
    <xdr:sp>
      <xdr:nvSpPr>
        <xdr:cNvPr id="4" name="Line 7"/>
        <xdr:cNvSpPr>
          <a:spLocks/>
        </xdr:cNvSpPr>
      </xdr:nvSpPr>
      <xdr:spPr>
        <a:xfrm>
          <a:off x="7972425" y="12439650"/>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16</xdr:col>
      <xdr:colOff>180975</xdr:colOff>
      <xdr:row>79</xdr:row>
      <xdr:rowOff>95250</xdr:rowOff>
    </xdr:from>
    <xdr:to>
      <xdr:col>16</xdr:col>
      <xdr:colOff>657225</xdr:colOff>
      <xdr:row>79</xdr:row>
      <xdr:rowOff>95250</xdr:rowOff>
    </xdr:to>
    <xdr:sp>
      <xdr:nvSpPr>
        <xdr:cNvPr id="5" name="Line 8"/>
        <xdr:cNvSpPr>
          <a:spLocks/>
        </xdr:cNvSpPr>
      </xdr:nvSpPr>
      <xdr:spPr>
        <a:xfrm>
          <a:off x="7972425" y="12915900"/>
          <a:ext cx="4762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180975</xdr:colOff>
      <xdr:row>406</xdr:row>
      <xdr:rowOff>104775</xdr:rowOff>
    </xdr:from>
    <xdr:to>
      <xdr:col>9</xdr:col>
      <xdr:colOff>590550</xdr:colOff>
      <xdr:row>406</xdr:row>
      <xdr:rowOff>104775</xdr:rowOff>
    </xdr:to>
    <xdr:sp>
      <xdr:nvSpPr>
        <xdr:cNvPr id="6" name="Line 9"/>
        <xdr:cNvSpPr>
          <a:spLocks/>
        </xdr:cNvSpPr>
      </xdr:nvSpPr>
      <xdr:spPr>
        <a:xfrm>
          <a:off x="3990975" y="65874900"/>
          <a:ext cx="4095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11</xdr:row>
      <xdr:rowOff>85725</xdr:rowOff>
    </xdr:from>
    <xdr:to>
      <xdr:col>6</xdr:col>
      <xdr:colOff>0</xdr:colOff>
      <xdr:row>11</xdr:row>
      <xdr:rowOff>85725</xdr:rowOff>
    </xdr:to>
    <xdr:sp>
      <xdr:nvSpPr>
        <xdr:cNvPr id="1" name="Line 2"/>
        <xdr:cNvSpPr>
          <a:spLocks/>
        </xdr:cNvSpPr>
      </xdr:nvSpPr>
      <xdr:spPr>
        <a:xfrm>
          <a:off x="3171825" y="22574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11</xdr:row>
      <xdr:rowOff>85725</xdr:rowOff>
    </xdr:from>
    <xdr:to>
      <xdr:col>3</xdr:col>
      <xdr:colOff>0</xdr:colOff>
      <xdr:row>11</xdr:row>
      <xdr:rowOff>85725</xdr:rowOff>
    </xdr:to>
    <xdr:sp>
      <xdr:nvSpPr>
        <xdr:cNvPr id="2" name="Line 3"/>
        <xdr:cNvSpPr>
          <a:spLocks/>
        </xdr:cNvSpPr>
      </xdr:nvSpPr>
      <xdr:spPr>
        <a:xfrm>
          <a:off x="10572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11</xdr:row>
      <xdr:rowOff>85725</xdr:rowOff>
    </xdr:from>
    <xdr:to>
      <xdr:col>3</xdr:col>
      <xdr:colOff>704850</xdr:colOff>
      <xdr:row>11</xdr:row>
      <xdr:rowOff>85725</xdr:rowOff>
    </xdr:to>
    <xdr:sp>
      <xdr:nvSpPr>
        <xdr:cNvPr id="3" name="Line 4"/>
        <xdr:cNvSpPr>
          <a:spLocks/>
        </xdr:cNvSpPr>
      </xdr:nvSpPr>
      <xdr:spPr>
        <a:xfrm>
          <a:off x="17621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11</xdr:row>
      <xdr:rowOff>85725</xdr:rowOff>
    </xdr:from>
    <xdr:to>
      <xdr:col>4</xdr:col>
      <xdr:colOff>695325</xdr:colOff>
      <xdr:row>11</xdr:row>
      <xdr:rowOff>85725</xdr:rowOff>
    </xdr:to>
    <xdr:sp>
      <xdr:nvSpPr>
        <xdr:cNvPr id="4" name="Line 5"/>
        <xdr:cNvSpPr>
          <a:spLocks/>
        </xdr:cNvSpPr>
      </xdr:nvSpPr>
      <xdr:spPr>
        <a:xfrm>
          <a:off x="2466975"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11</xdr:row>
      <xdr:rowOff>85725</xdr:rowOff>
    </xdr:from>
    <xdr:to>
      <xdr:col>6</xdr:col>
      <xdr:colOff>695325</xdr:colOff>
      <xdr:row>11</xdr:row>
      <xdr:rowOff>85725</xdr:rowOff>
    </xdr:to>
    <xdr:sp>
      <xdr:nvSpPr>
        <xdr:cNvPr id="5" name="Line 6"/>
        <xdr:cNvSpPr>
          <a:spLocks/>
        </xdr:cNvSpPr>
      </xdr:nvSpPr>
      <xdr:spPr>
        <a:xfrm>
          <a:off x="381000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11</xdr:row>
      <xdr:rowOff>85725</xdr:rowOff>
    </xdr:from>
    <xdr:to>
      <xdr:col>7</xdr:col>
      <xdr:colOff>695325</xdr:colOff>
      <xdr:row>11</xdr:row>
      <xdr:rowOff>85725</xdr:rowOff>
    </xdr:to>
    <xdr:sp>
      <xdr:nvSpPr>
        <xdr:cNvPr id="6" name="Line 7"/>
        <xdr:cNvSpPr>
          <a:spLocks/>
        </xdr:cNvSpPr>
      </xdr:nvSpPr>
      <xdr:spPr>
        <a:xfrm>
          <a:off x="4514850" y="22574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11</xdr:row>
      <xdr:rowOff>85725</xdr:rowOff>
    </xdr:from>
    <xdr:to>
      <xdr:col>9</xdr:col>
      <xdr:colOff>0</xdr:colOff>
      <xdr:row>11</xdr:row>
      <xdr:rowOff>85725</xdr:rowOff>
    </xdr:to>
    <xdr:sp>
      <xdr:nvSpPr>
        <xdr:cNvPr id="7" name="Line 8"/>
        <xdr:cNvSpPr>
          <a:spLocks/>
        </xdr:cNvSpPr>
      </xdr:nvSpPr>
      <xdr:spPr>
        <a:xfrm>
          <a:off x="521970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11</xdr:row>
      <xdr:rowOff>85725</xdr:rowOff>
    </xdr:from>
    <xdr:to>
      <xdr:col>9</xdr:col>
      <xdr:colOff>571500</xdr:colOff>
      <xdr:row>11</xdr:row>
      <xdr:rowOff>85725</xdr:rowOff>
    </xdr:to>
    <xdr:sp>
      <xdr:nvSpPr>
        <xdr:cNvPr id="8" name="Line 9"/>
        <xdr:cNvSpPr>
          <a:spLocks/>
        </xdr:cNvSpPr>
      </xdr:nvSpPr>
      <xdr:spPr>
        <a:xfrm>
          <a:off x="58864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11</xdr:row>
      <xdr:rowOff>85725</xdr:rowOff>
    </xdr:from>
    <xdr:to>
      <xdr:col>11</xdr:col>
      <xdr:colOff>0</xdr:colOff>
      <xdr:row>11</xdr:row>
      <xdr:rowOff>85725</xdr:rowOff>
    </xdr:to>
    <xdr:sp>
      <xdr:nvSpPr>
        <xdr:cNvPr id="9" name="Line 10"/>
        <xdr:cNvSpPr>
          <a:spLocks/>
        </xdr:cNvSpPr>
      </xdr:nvSpPr>
      <xdr:spPr>
        <a:xfrm>
          <a:off x="6457950" y="225742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11</xdr:row>
      <xdr:rowOff>85725</xdr:rowOff>
    </xdr:from>
    <xdr:to>
      <xdr:col>12</xdr:col>
      <xdr:colOff>9525</xdr:colOff>
      <xdr:row>11</xdr:row>
      <xdr:rowOff>85725</xdr:rowOff>
    </xdr:to>
    <xdr:sp>
      <xdr:nvSpPr>
        <xdr:cNvPr id="10" name="Line 11"/>
        <xdr:cNvSpPr>
          <a:spLocks/>
        </xdr:cNvSpPr>
      </xdr:nvSpPr>
      <xdr:spPr>
        <a:xfrm>
          <a:off x="7029450" y="225742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11</xdr:row>
      <xdr:rowOff>85725</xdr:rowOff>
    </xdr:from>
    <xdr:to>
      <xdr:col>12</xdr:col>
      <xdr:colOff>704850</xdr:colOff>
      <xdr:row>11</xdr:row>
      <xdr:rowOff>85725</xdr:rowOff>
    </xdr:to>
    <xdr:sp>
      <xdr:nvSpPr>
        <xdr:cNvPr id="11" name="Line 12"/>
        <xdr:cNvSpPr>
          <a:spLocks/>
        </xdr:cNvSpPr>
      </xdr:nvSpPr>
      <xdr:spPr>
        <a:xfrm>
          <a:off x="768667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11</xdr:row>
      <xdr:rowOff>85725</xdr:rowOff>
    </xdr:from>
    <xdr:to>
      <xdr:col>13</xdr:col>
      <xdr:colOff>704850</xdr:colOff>
      <xdr:row>11</xdr:row>
      <xdr:rowOff>85725</xdr:rowOff>
    </xdr:to>
    <xdr:sp>
      <xdr:nvSpPr>
        <xdr:cNvPr id="12" name="Line 13"/>
        <xdr:cNvSpPr>
          <a:spLocks/>
        </xdr:cNvSpPr>
      </xdr:nvSpPr>
      <xdr:spPr>
        <a:xfrm>
          <a:off x="8391525"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11</xdr:row>
      <xdr:rowOff>85725</xdr:rowOff>
    </xdr:from>
    <xdr:to>
      <xdr:col>15</xdr:col>
      <xdr:colOff>0</xdr:colOff>
      <xdr:row>11</xdr:row>
      <xdr:rowOff>85725</xdr:rowOff>
    </xdr:to>
    <xdr:sp>
      <xdr:nvSpPr>
        <xdr:cNvPr id="13" name="Line 14"/>
        <xdr:cNvSpPr>
          <a:spLocks/>
        </xdr:cNvSpPr>
      </xdr:nvSpPr>
      <xdr:spPr>
        <a:xfrm>
          <a:off x="9096375" y="225742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11</xdr:row>
      <xdr:rowOff>85725</xdr:rowOff>
    </xdr:from>
    <xdr:to>
      <xdr:col>15</xdr:col>
      <xdr:colOff>704850</xdr:colOff>
      <xdr:row>11</xdr:row>
      <xdr:rowOff>85725</xdr:rowOff>
    </xdr:to>
    <xdr:sp>
      <xdr:nvSpPr>
        <xdr:cNvPr id="14" name="Line 15"/>
        <xdr:cNvSpPr>
          <a:spLocks/>
        </xdr:cNvSpPr>
      </xdr:nvSpPr>
      <xdr:spPr>
        <a:xfrm>
          <a:off x="9639300" y="225742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18</xdr:row>
      <xdr:rowOff>85725</xdr:rowOff>
    </xdr:from>
    <xdr:to>
      <xdr:col>6</xdr:col>
      <xdr:colOff>0</xdr:colOff>
      <xdr:row>18</xdr:row>
      <xdr:rowOff>85725</xdr:rowOff>
    </xdr:to>
    <xdr:sp>
      <xdr:nvSpPr>
        <xdr:cNvPr id="15" name="Line 16"/>
        <xdr:cNvSpPr>
          <a:spLocks/>
        </xdr:cNvSpPr>
      </xdr:nvSpPr>
      <xdr:spPr>
        <a:xfrm>
          <a:off x="3171825" y="360997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2</xdr:col>
      <xdr:colOff>104775</xdr:colOff>
      <xdr:row>18</xdr:row>
      <xdr:rowOff>85725</xdr:rowOff>
    </xdr:from>
    <xdr:to>
      <xdr:col>3</xdr:col>
      <xdr:colOff>0</xdr:colOff>
      <xdr:row>18</xdr:row>
      <xdr:rowOff>85725</xdr:rowOff>
    </xdr:to>
    <xdr:sp>
      <xdr:nvSpPr>
        <xdr:cNvPr id="16" name="Line 17"/>
        <xdr:cNvSpPr>
          <a:spLocks/>
        </xdr:cNvSpPr>
      </xdr:nvSpPr>
      <xdr:spPr>
        <a:xfrm>
          <a:off x="10572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3</xdr:col>
      <xdr:colOff>104775</xdr:colOff>
      <xdr:row>18</xdr:row>
      <xdr:rowOff>85725</xdr:rowOff>
    </xdr:from>
    <xdr:to>
      <xdr:col>3</xdr:col>
      <xdr:colOff>704850</xdr:colOff>
      <xdr:row>18</xdr:row>
      <xdr:rowOff>85725</xdr:rowOff>
    </xdr:to>
    <xdr:sp>
      <xdr:nvSpPr>
        <xdr:cNvPr id="17" name="Line 18"/>
        <xdr:cNvSpPr>
          <a:spLocks/>
        </xdr:cNvSpPr>
      </xdr:nvSpPr>
      <xdr:spPr>
        <a:xfrm>
          <a:off x="17621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4</xdr:col>
      <xdr:colOff>104775</xdr:colOff>
      <xdr:row>18</xdr:row>
      <xdr:rowOff>85725</xdr:rowOff>
    </xdr:from>
    <xdr:to>
      <xdr:col>4</xdr:col>
      <xdr:colOff>695325</xdr:colOff>
      <xdr:row>18</xdr:row>
      <xdr:rowOff>85725</xdr:rowOff>
    </xdr:to>
    <xdr:sp>
      <xdr:nvSpPr>
        <xdr:cNvPr id="18" name="Line 19"/>
        <xdr:cNvSpPr>
          <a:spLocks/>
        </xdr:cNvSpPr>
      </xdr:nvSpPr>
      <xdr:spPr>
        <a:xfrm>
          <a:off x="2466975"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6</xdr:col>
      <xdr:colOff>104775</xdr:colOff>
      <xdr:row>18</xdr:row>
      <xdr:rowOff>85725</xdr:rowOff>
    </xdr:from>
    <xdr:to>
      <xdr:col>6</xdr:col>
      <xdr:colOff>695325</xdr:colOff>
      <xdr:row>18</xdr:row>
      <xdr:rowOff>85725</xdr:rowOff>
    </xdr:to>
    <xdr:sp>
      <xdr:nvSpPr>
        <xdr:cNvPr id="19" name="Line 20"/>
        <xdr:cNvSpPr>
          <a:spLocks/>
        </xdr:cNvSpPr>
      </xdr:nvSpPr>
      <xdr:spPr>
        <a:xfrm>
          <a:off x="381000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18</xdr:row>
      <xdr:rowOff>85725</xdr:rowOff>
    </xdr:from>
    <xdr:to>
      <xdr:col>7</xdr:col>
      <xdr:colOff>695325</xdr:colOff>
      <xdr:row>18</xdr:row>
      <xdr:rowOff>85725</xdr:rowOff>
    </xdr:to>
    <xdr:sp>
      <xdr:nvSpPr>
        <xdr:cNvPr id="20" name="Line 21"/>
        <xdr:cNvSpPr>
          <a:spLocks/>
        </xdr:cNvSpPr>
      </xdr:nvSpPr>
      <xdr:spPr>
        <a:xfrm>
          <a:off x="4514850" y="36099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8</xdr:col>
      <xdr:colOff>104775</xdr:colOff>
      <xdr:row>18</xdr:row>
      <xdr:rowOff>85725</xdr:rowOff>
    </xdr:from>
    <xdr:to>
      <xdr:col>9</xdr:col>
      <xdr:colOff>0</xdr:colOff>
      <xdr:row>18</xdr:row>
      <xdr:rowOff>85725</xdr:rowOff>
    </xdr:to>
    <xdr:sp>
      <xdr:nvSpPr>
        <xdr:cNvPr id="21" name="Line 22"/>
        <xdr:cNvSpPr>
          <a:spLocks/>
        </xdr:cNvSpPr>
      </xdr:nvSpPr>
      <xdr:spPr>
        <a:xfrm>
          <a:off x="521970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9</xdr:col>
      <xdr:colOff>104775</xdr:colOff>
      <xdr:row>18</xdr:row>
      <xdr:rowOff>85725</xdr:rowOff>
    </xdr:from>
    <xdr:to>
      <xdr:col>9</xdr:col>
      <xdr:colOff>571500</xdr:colOff>
      <xdr:row>18</xdr:row>
      <xdr:rowOff>85725</xdr:rowOff>
    </xdr:to>
    <xdr:sp>
      <xdr:nvSpPr>
        <xdr:cNvPr id="22" name="Line 23"/>
        <xdr:cNvSpPr>
          <a:spLocks/>
        </xdr:cNvSpPr>
      </xdr:nvSpPr>
      <xdr:spPr>
        <a:xfrm>
          <a:off x="58864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10</xdr:col>
      <xdr:colOff>104775</xdr:colOff>
      <xdr:row>18</xdr:row>
      <xdr:rowOff>85725</xdr:rowOff>
    </xdr:from>
    <xdr:to>
      <xdr:col>11</xdr:col>
      <xdr:colOff>0</xdr:colOff>
      <xdr:row>18</xdr:row>
      <xdr:rowOff>85725</xdr:rowOff>
    </xdr:to>
    <xdr:sp>
      <xdr:nvSpPr>
        <xdr:cNvPr id="23" name="Line 24"/>
        <xdr:cNvSpPr>
          <a:spLocks/>
        </xdr:cNvSpPr>
      </xdr:nvSpPr>
      <xdr:spPr>
        <a:xfrm>
          <a:off x="6457950" y="3609975"/>
          <a:ext cx="46672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11</xdr:col>
      <xdr:colOff>104775</xdr:colOff>
      <xdr:row>18</xdr:row>
      <xdr:rowOff>85725</xdr:rowOff>
    </xdr:from>
    <xdr:to>
      <xdr:col>12</xdr:col>
      <xdr:colOff>9525</xdr:colOff>
      <xdr:row>18</xdr:row>
      <xdr:rowOff>85725</xdr:rowOff>
    </xdr:to>
    <xdr:sp>
      <xdr:nvSpPr>
        <xdr:cNvPr id="24" name="Line 25"/>
        <xdr:cNvSpPr>
          <a:spLocks/>
        </xdr:cNvSpPr>
      </xdr:nvSpPr>
      <xdr:spPr>
        <a:xfrm>
          <a:off x="7029450" y="3609975"/>
          <a:ext cx="5619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12</xdr:col>
      <xdr:colOff>104775</xdr:colOff>
      <xdr:row>18</xdr:row>
      <xdr:rowOff>85725</xdr:rowOff>
    </xdr:from>
    <xdr:to>
      <xdr:col>12</xdr:col>
      <xdr:colOff>704850</xdr:colOff>
      <xdr:row>18</xdr:row>
      <xdr:rowOff>85725</xdr:rowOff>
    </xdr:to>
    <xdr:sp>
      <xdr:nvSpPr>
        <xdr:cNvPr id="25" name="Line 26"/>
        <xdr:cNvSpPr>
          <a:spLocks/>
        </xdr:cNvSpPr>
      </xdr:nvSpPr>
      <xdr:spPr>
        <a:xfrm>
          <a:off x="768667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13</xdr:col>
      <xdr:colOff>104775</xdr:colOff>
      <xdr:row>18</xdr:row>
      <xdr:rowOff>85725</xdr:rowOff>
    </xdr:from>
    <xdr:to>
      <xdr:col>13</xdr:col>
      <xdr:colOff>704850</xdr:colOff>
      <xdr:row>18</xdr:row>
      <xdr:rowOff>85725</xdr:rowOff>
    </xdr:to>
    <xdr:sp>
      <xdr:nvSpPr>
        <xdr:cNvPr id="26" name="Line 27"/>
        <xdr:cNvSpPr>
          <a:spLocks/>
        </xdr:cNvSpPr>
      </xdr:nvSpPr>
      <xdr:spPr>
        <a:xfrm>
          <a:off x="8391525"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14</xdr:col>
      <xdr:colOff>104775</xdr:colOff>
      <xdr:row>18</xdr:row>
      <xdr:rowOff>85725</xdr:rowOff>
    </xdr:from>
    <xdr:to>
      <xdr:col>15</xdr:col>
      <xdr:colOff>0</xdr:colOff>
      <xdr:row>18</xdr:row>
      <xdr:rowOff>85725</xdr:rowOff>
    </xdr:to>
    <xdr:sp>
      <xdr:nvSpPr>
        <xdr:cNvPr id="27" name="Line 28"/>
        <xdr:cNvSpPr>
          <a:spLocks/>
        </xdr:cNvSpPr>
      </xdr:nvSpPr>
      <xdr:spPr>
        <a:xfrm>
          <a:off x="9096375" y="3609975"/>
          <a:ext cx="4381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15</xdr:col>
      <xdr:colOff>104775</xdr:colOff>
      <xdr:row>18</xdr:row>
      <xdr:rowOff>85725</xdr:rowOff>
    </xdr:from>
    <xdr:to>
      <xdr:col>15</xdr:col>
      <xdr:colOff>704850</xdr:colOff>
      <xdr:row>18</xdr:row>
      <xdr:rowOff>85725</xdr:rowOff>
    </xdr:to>
    <xdr:sp>
      <xdr:nvSpPr>
        <xdr:cNvPr id="28" name="Line 29"/>
        <xdr:cNvSpPr>
          <a:spLocks/>
        </xdr:cNvSpPr>
      </xdr:nvSpPr>
      <xdr:spPr>
        <a:xfrm>
          <a:off x="9639300" y="3609975"/>
          <a:ext cx="6000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30</xdr:row>
      <xdr:rowOff>66675</xdr:rowOff>
    </xdr:from>
    <xdr:to>
      <xdr:col>7</xdr:col>
      <xdr:colOff>695325</xdr:colOff>
      <xdr:row>30</xdr:row>
      <xdr:rowOff>66675</xdr:rowOff>
    </xdr:to>
    <xdr:sp>
      <xdr:nvSpPr>
        <xdr:cNvPr id="29" name="Line 30"/>
        <xdr:cNvSpPr>
          <a:spLocks/>
        </xdr:cNvSpPr>
      </xdr:nvSpPr>
      <xdr:spPr>
        <a:xfrm>
          <a:off x="4514850" y="583882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34</xdr:row>
      <xdr:rowOff>66675</xdr:rowOff>
    </xdr:from>
    <xdr:to>
      <xdr:col>6</xdr:col>
      <xdr:colOff>0</xdr:colOff>
      <xdr:row>34</xdr:row>
      <xdr:rowOff>66675</xdr:rowOff>
    </xdr:to>
    <xdr:sp>
      <xdr:nvSpPr>
        <xdr:cNvPr id="30" name="Line 31"/>
        <xdr:cNvSpPr>
          <a:spLocks/>
        </xdr:cNvSpPr>
      </xdr:nvSpPr>
      <xdr:spPr>
        <a:xfrm>
          <a:off x="3171825" y="64865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36</xdr:row>
      <xdr:rowOff>66675</xdr:rowOff>
    </xdr:from>
    <xdr:to>
      <xdr:col>7</xdr:col>
      <xdr:colOff>695325</xdr:colOff>
      <xdr:row>36</xdr:row>
      <xdr:rowOff>66675</xdr:rowOff>
    </xdr:to>
    <xdr:sp>
      <xdr:nvSpPr>
        <xdr:cNvPr id="31" name="Line 32"/>
        <xdr:cNvSpPr>
          <a:spLocks/>
        </xdr:cNvSpPr>
      </xdr:nvSpPr>
      <xdr:spPr>
        <a:xfrm>
          <a:off x="4514850" y="68103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39</xdr:row>
      <xdr:rowOff>66675</xdr:rowOff>
    </xdr:from>
    <xdr:to>
      <xdr:col>7</xdr:col>
      <xdr:colOff>695325</xdr:colOff>
      <xdr:row>39</xdr:row>
      <xdr:rowOff>66675</xdr:rowOff>
    </xdr:to>
    <xdr:sp>
      <xdr:nvSpPr>
        <xdr:cNvPr id="32" name="Line 33"/>
        <xdr:cNvSpPr>
          <a:spLocks/>
        </xdr:cNvSpPr>
      </xdr:nvSpPr>
      <xdr:spPr>
        <a:xfrm>
          <a:off x="4514850" y="7296150"/>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5</xdr:col>
      <xdr:colOff>104775</xdr:colOff>
      <xdr:row>46</xdr:row>
      <xdr:rowOff>66675</xdr:rowOff>
    </xdr:from>
    <xdr:to>
      <xdr:col>6</xdr:col>
      <xdr:colOff>0</xdr:colOff>
      <xdr:row>46</xdr:row>
      <xdr:rowOff>66675</xdr:rowOff>
    </xdr:to>
    <xdr:sp>
      <xdr:nvSpPr>
        <xdr:cNvPr id="33" name="Line 34"/>
        <xdr:cNvSpPr>
          <a:spLocks/>
        </xdr:cNvSpPr>
      </xdr:nvSpPr>
      <xdr:spPr>
        <a:xfrm>
          <a:off x="3171825" y="8429625"/>
          <a:ext cx="5334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twoCellAnchor>
    <xdr:from>
      <xdr:col>7</xdr:col>
      <xdr:colOff>104775</xdr:colOff>
      <xdr:row>48</xdr:row>
      <xdr:rowOff>66675</xdr:rowOff>
    </xdr:from>
    <xdr:to>
      <xdr:col>7</xdr:col>
      <xdr:colOff>695325</xdr:colOff>
      <xdr:row>48</xdr:row>
      <xdr:rowOff>66675</xdr:rowOff>
    </xdr:to>
    <xdr:sp>
      <xdr:nvSpPr>
        <xdr:cNvPr id="34" name="Line 35"/>
        <xdr:cNvSpPr>
          <a:spLocks/>
        </xdr:cNvSpPr>
      </xdr:nvSpPr>
      <xdr:spPr>
        <a:xfrm>
          <a:off x="4514850" y="8753475"/>
          <a:ext cx="59055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ourier New"/>
              <a:ea typeface="Courier New"/>
              <a:cs typeface="Courier Ne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cs.dnb.nl/" TargetMode="External" /><Relationship Id="rId2" Type="http://schemas.openxmlformats.org/officeDocument/2006/relationships/hyperlink" Target="http://www.gwk.nl/koersconvertor.lp" TargetMode="External" /><Relationship Id="rId3" Type="http://schemas.openxmlformats.org/officeDocument/2006/relationships/comments" Target="../comments4.xml" /><Relationship Id="rId4"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BX891"/>
  <sheetViews>
    <sheetView defaultGridColor="0" colorId="30" workbookViewId="0" topLeftCell="E1">
      <pane ySplit="1" topLeftCell="A2" activePane="bottomLeft" state="frozen"/>
      <selection pane="topLeft" activeCell="E1" sqref="E1"/>
      <selection pane="bottomLeft" activeCell="A2" sqref="A2"/>
    </sheetView>
  </sheetViews>
  <sheetFormatPr defaultColWidth="10.00390625" defaultRowHeight="13.5"/>
  <cols>
    <col min="1" max="1" width="6.625" style="1" customWidth="1"/>
    <col min="2" max="3" width="0" style="1" hidden="1" customWidth="1"/>
    <col min="4" max="4" width="3.625" style="1" customWidth="1"/>
    <col min="5" max="7" width="10.625" style="1" customWidth="1"/>
    <col min="8" max="8" width="4.125" style="1" customWidth="1"/>
    <col min="9" max="13" width="7.625" style="1" customWidth="1"/>
    <col min="14" max="14" width="1.37890625" style="1" customWidth="1"/>
    <col min="15" max="15" width="8.625" style="1" customWidth="1"/>
    <col min="16" max="17" width="0" style="1" hidden="1" customWidth="1"/>
    <col min="18" max="20" width="7.625" style="1" customWidth="1"/>
    <col min="21" max="61" width="9.625" style="1" customWidth="1"/>
    <col min="62" max="74" width="8.625" style="1" customWidth="1"/>
    <col min="75" max="16384" width="9.625" style="1" customWidth="1"/>
  </cols>
  <sheetData>
    <row r="1" spans="1:28" ht="12.75" customHeight="1">
      <c r="A1" s="2" t="s">
        <v>0</v>
      </c>
      <c r="B1" s="2"/>
      <c r="C1" s="2"/>
      <c r="D1" s="3"/>
      <c r="E1" s="4"/>
      <c r="F1" s="5" t="s">
        <v>1</v>
      </c>
      <c r="G1" s="6" t="s">
        <v>2</v>
      </c>
      <c r="H1" s="7"/>
      <c r="I1" s="8"/>
      <c r="J1" s="9"/>
      <c r="K1" s="9"/>
      <c r="L1" s="10"/>
      <c r="M1" s="10"/>
      <c r="N1" s="10"/>
      <c r="O1" s="10"/>
      <c r="R1" s="11"/>
      <c r="S1" s="11"/>
      <c r="T1" s="11"/>
      <c r="U1" s="11"/>
      <c r="V1" s="11"/>
      <c r="W1" s="11"/>
      <c r="X1" s="11"/>
      <c r="Y1" s="11"/>
      <c r="Z1" s="11"/>
      <c r="AA1" s="11"/>
      <c r="AB1" s="11"/>
    </row>
    <row r="2" spans="1:15" ht="12" customHeight="1">
      <c r="A2" s="12"/>
      <c r="B2" s="12"/>
      <c r="C2" s="12"/>
      <c r="D2" s="12"/>
      <c r="E2" s="13"/>
      <c r="F2" s="13"/>
      <c r="G2" s="13"/>
      <c r="H2" s="14"/>
      <c r="I2" s="12"/>
      <c r="J2" s="14"/>
      <c r="K2" s="14"/>
      <c r="L2" s="14"/>
      <c r="M2" s="14"/>
      <c r="N2" s="14"/>
      <c r="O2" s="14"/>
    </row>
    <row r="3" spans="1:15" ht="12" customHeight="1">
      <c r="A3" s="15" t="s">
        <v>3</v>
      </c>
      <c r="B3" s="12"/>
      <c r="C3" s="12"/>
      <c r="D3" s="12"/>
      <c r="E3" s="13"/>
      <c r="F3" s="13"/>
      <c r="G3" s="13"/>
      <c r="H3" s="14"/>
      <c r="I3" s="12"/>
      <c r="J3" s="14"/>
      <c r="K3" s="14"/>
      <c r="L3" s="14"/>
      <c r="M3" s="14"/>
      <c r="N3" s="14"/>
      <c r="O3" s="14"/>
    </row>
    <row r="4" spans="1:15" ht="12" customHeight="1">
      <c r="A4" s="12"/>
      <c r="B4" s="12"/>
      <c r="C4" s="12"/>
      <c r="D4" s="12"/>
      <c r="E4" s="13"/>
      <c r="F4" s="13"/>
      <c r="G4" s="13"/>
      <c r="H4" s="14"/>
      <c r="I4" s="12"/>
      <c r="J4" s="14"/>
      <c r="K4" s="14"/>
      <c r="L4" s="14"/>
      <c r="M4" s="14"/>
      <c r="N4" s="14"/>
      <c r="O4" s="14"/>
    </row>
    <row r="5" spans="1:15" ht="12.75">
      <c r="A5" s="2" t="s">
        <v>4</v>
      </c>
      <c r="B5" s="2" t="s">
        <v>5</v>
      </c>
      <c r="C5" s="2" t="s">
        <v>6</v>
      </c>
      <c r="D5" s="2" t="s">
        <v>7</v>
      </c>
      <c r="E5" s="16" t="s">
        <v>8</v>
      </c>
      <c r="F5" s="16" t="s">
        <v>9</v>
      </c>
      <c r="G5" s="16" t="s">
        <v>10</v>
      </c>
      <c r="H5" s="17" t="s">
        <v>11</v>
      </c>
      <c r="I5" s="3"/>
      <c r="J5" s="17" t="s">
        <v>12</v>
      </c>
      <c r="K5" s="17"/>
      <c r="L5" s="18" t="s">
        <v>13</v>
      </c>
      <c r="M5" s="17"/>
      <c r="N5" s="17"/>
      <c r="O5" s="18" t="s">
        <v>14</v>
      </c>
    </row>
    <row r="6" spans="1:15" ht="12.75">
      <c r="A6" s="19"/>
      <c r="B6" s="19"/>
      <c r="C6" s="19"/>
      <c r="D6" s="19"/>
      <c r="E6" s="20"/>
      <c r="F6" s="20"/>
      <c r="G6" s="20"/>
      <c r="H6" s="21"/>
      <c r="I6" s="22"/>
      <c r="J6" s="21"/>
      <c r="K6" s="21"/>
      <c r="L6" s="23"/>
      <c r="M6" s="21"/>
      <c r="N6" s="21"/>
      <c r="O6" s="23"/>
    </row>
    <row r="7" spans="1:15" ht="12.75">
      <c r="A7" s="24"/>
      <c r="B7" s="24"/>
      <c r="C7" s="24"/>
      <c r="D7" s="24"/>
      <c r="E7" s="25"/>
      <c r="F7" s="25"/>
      <c r="G7" s="25"/>
      <c r="H7" s="10"/>
      <c r="I7" s="24"/>
      <c r="J7" s="10"/>
      <c r="K7" s="10"/>
      <c r="L7" s="10"/>
      <c r="M7" s="10"/>
      <c r="N7" s="10"/>
      <c r="O7" s="10"/>
    </row>
    <row r="8" spans="1:19" ht="12.75">
      <c r="A8" s="26">
        <v>30001</v>
      </c>
      <c r="B8" s="26"/>
      <c r="C8" s="26"/>
      <c r="D8" s="27"/>
      <c r="E8" s="28"/>
      <c r="F8" s="13">
        <f>(E8)/(100+I8)*I8</f>
        <v>0</v>
      </c>
      <c r="G8" s="13">
        <f>E8-F8</f>
        <v>0</v>
      </c>
      <c r="H8" s="24">
        <v>2</v>
      </c>
      <c r="I8" s="29">
        <f>IF(H8=0,0,IF(H8=1,6,IF(H8=2,19,IF(H8=3,17.5,0))))</f>
        <v>19</v>
      </c>
      <c r="J8" s="25"/>
      <c r="K8" s="12">
        <v>1</v>
      </c>
      <c r="L8" s="10" t="s">
        <v>15</v>
      </c>
      <c r="M8" s="10"/>
      <c r="N8" s="30" t="s">
        <v>16</v>
      </c>
      <c r="O8" s="13">
        <f>DSUM($D$5:$I$131,4,P8:P9)</f>
        <v>0</v>
      </c>
      <c r="P8" s="31" t="s">
        <v>7</v>
      </c>
      <c r="Q8" s="31" t="s">
        <v>7</v>
      </c>
      <c r="R8" s="32"/>
      <c r="S8" s="32"/>
    </row>
    <row r="9" spans="1:19" ht="12.75">
      <c r="A9" s="26">
        <v>30002</v>
      </c>
      <c r="B9" s="26"/>
      <c r="C9" s="26"/>
      <c r="D9" s="24"/>
      <c r="E9" s="25"/>
      <c r="F9" s="13">
        <f>(E9)/(100+I9)*I9</f>
        <v>0</v>
      </c>
      <c r="G9" s="13">
        <f>E9-F9</f>
        <v>0</v>
      </c>
      <c r="H9" s="24">
        <v>2</v>
      </c>
      <c r="I9" s="29">
        <f>IF(H9=0,0,IF(H9=1,6,IF(H9=2,19,IF(H9=3,17.5,0))))</f>
        <v>19</v>
      </c>
      <c r="J9" s="25"/>
      <c r="K9" s="12">
        <v>2</v>
      </c>
      <c r="L9" s="10" t="s">
        <v>17</v>
      </c>
      <c r="M9" s="10"/>
      <c r="N9" s="30" t="s">
        <v>16</v>
      </c>
      <c r="O9" s="13">
        <f>DSUM($D$5:$I$131,4,Q8:Q9)</f>
        <v>0</v>
      </c>
      <c r="P9" s="12">
        <v>1</v>
      </c>
      <c r="Q9" s="12">
        <v>2</v>
      </c>
      <c r="R9" s="12"/>
      <c r="S9" s="12"/>
    </row>
    <row r="10" spans="1:19" ht="13.5">
      <c r="A10" s="26">
        <v>30003</v>
      </c>
      <c r="B10" s="26"/>
      <c r="C10" s="26"/>
      <c r="D10" s="24"/>
      <c r="E10" s="25"/>
      <c r="F10" s="13">
        <f>(E10)/(100+I10)*I10</f>
        <v>0</v>
      </c>
      <c r="G10" s="13">
        <f>E10-F10</f>
        <v>0</v>
      </c>
      <c r="H10" s="24">
        <v>2</v>
      </c>
      <c r="I10" s="29">
        <f>IF(H10=0,0,IF(H10=1,6,IF(H10=2,19,IF(H10=3,17.5,0))))</f>
        <v>19</v>
      </c>
      <c r="J10" s="33"/>
      <c r="K10" s="12">
        <v>3</v>
      </c>
      <c r="L10" s="10" t="s">
        <v>18</v>
      </c>
      <c r="M10" s="10"/>
      <c r="N10" s="30" t="s">
        <v>16</v>
      </c>
      <c r="O10" s="13">
        <f>DSUM($D$5:$I$131,4,P10:P11)</f>
        <v>0</v>
      </c>
      <c r="P10" s="32" t="s">
        <v>7</v>
      </c>
      <c r="Q10" s="32" t="s">
        <v>7</v>
      </c>
      <c r="R10" s="32"/>
      <c r="S10" s="32"/>
    </row>
    <row r="11" spans="1:19" ht="12.75">
      <c r="A11" s="26">
        <v>30004</v>
      </c>
      <c r="B11" s="26"/>
      <c r="C11" s="26"/>
      <c r="D11" s="24"/>
      <c r="E11" s="25"/>
      <c r="F11" s="13">
        <f>(E11)/(100+I11)*I11</f>
        <v>0</v>
      </c>
      <c r="G11" s="13">
        <f>E11-F11</f>
        <v>0</v>
      </c>
      <c r="H11" s="24">
        <v>2</v>
      </c>
      <c r="I11" s="29">
        <f>IF(H11=0,0,IF(H11=1,6,IF(H11=2,19,IF(H11=3,17.5,0))))</f>
        <v>19</v>
      </c>
      <c r="J11" s="25"/>
      <c r="K11" s="12">
        <v>4</v>
      </c>
      <c r="L11" s="10" t="s">
        <v>19</v>
      </c>
      <c r="M11" s="10"/>
      <c r="N11" s="30" t="s">
        <v>16</v>
      </c>
      <c r="O11" s="13">
        <f>DSUM($D$5:$I$131,4,Q10:Q11)</f>
        <v>0</v>
      </c>
      <c r="P11" s="12">
        <v>3</v>
      </c>
      <c r="Q11" s="12">
        <v>4</v>
      </c>
      <c r="R11" s="12"/>
      <c r="S11" s="12"/>
    </row>
    <row r="12" spans="1:19" ht="12.75">
      <c r="A12" s="26">
        <v>30005</v>
      </c>
      <c r="B12" s="26"/>
      <c r="C12" s="26"/>
      <c r="D12" s="24"/>
      <c r="E12" s="25"/>
      <c r="F12" s="13">
        <f>(E12)/(100+I12)*I12</f>
        <v>0</v>
      </c>
      <c r="G12" s="13">
        <f>E12-F12</f>
        <v>0</v>
      </c>
      <c r="H12" s="24">
        <v>2</v>
      </c>
      <c r="I12" s="29">
        <f>IF(H12=0,0,IF(H12=1,6,IF(H12=2,19,IF(H12=3,17.5,0))))</f>
        <v>19</v>
      </c>
      <c r="J12" s="25"/>
      <c r="K12" s="12">
        <v>5</v>
      </c>
      <c r="L12" s="10"/>
      <c r="M12" s="10"/>
      <c r="N12" s="30" t="s">
        <v>16</v>
      </c>
      <c r="O12" s="13">
        <f>DSUM($D$5:$I$131,4,P12:P13)</f>
        <v>0</v>
      </c>
      <c r="P12" s="32" t="s">
        <v>7</v>
      </c>
      <c r="Q12" s="32" t="s">
        <v>7</v>
      </c>
      <c r="R12" s="32"/>
      <c r="S12" s="32"/>
    </row>
    <row r="13" spans="1:19" ht="12.75">
      <c r="A13" s="26">
        <v>30006</v>
      </c>
      <c r="B13" s="26"/>
      <c r="C13" s="26"/>
      <c r="D13" s="24"/>
      <c r="E13" s="25"/>
      <c r="F13" s="13">
        <f>(E13)/(100+I13)*I13</f>
        <v>0</v>
      </c>
      <c r="G13" s="13">
        <f>E13-F13</f>
        <v>0</v>
      </c>
      <c r="H13" s="24">
        <v>2</v>
      </c>
      <c r="I13" s="29">
        <f>IF(H13=0,0,IF(H13=1,6,IF(H13=2,19,IF(H13=3,17.5,0))))</f>
        <v>19</v>
      </c>
      <c r="J13" s="25"/>
      <c r="K13" s="12">
        <v>6</v>
      </c>
      <c r="L13" s="10"/>
      <c r="M13" s="10"/>
      <c r="N13" s="30" t="s">
        <v>16</v>
      </c>
      <c r="O13" s="13">
        <f>DSUM($D$5:$I$131,4,Q12:Q13)</f>
        <v>0</v>
      </c>
      <c r="P13" s="12">
        <v>5</v>
      </c>
      <c r="Q13" s="12">
        <v>6</v>
      </c>
      <c r="R13" s="12"/>
      <c r="S13" s="12"/>
    </row>
    <row r="14" spans="1:19" ht="12.75">
      <c r="A14" s="26">
        <v>30007</v>
      </c>
      <c r="B14" s="26"/>
      <c r="C14" s="26"/>
      <c r="D14" s="24"/>
      <c r="E14" s="25"/>
      <c r="F14" s="13">
        <f>(E14)/(100+I14)*I14</f>
        <v>0</v>
      </c>
      <c r="G14" s="13">
        <f>E14-F14</f>
        <v>0</v>
      </c>
      <c r="H14" s="24">
        <v>2</v>
      </c>
      <c r="I14" s="29">
        <f>IF(H14=0,0,IF(H14=1,6,IF(H14=2,19,IF(H14=3,17.5,0))))</f>
        <v>19</v>
      </c>
      <c r="J14" s="25"/>
      <c r="K14" s="12">
        <v>7</v>
      </c>
      <c r="L14" s="10"/>
      <c r="M14" s="10"/>
      <c r="N14" s="30" t="s">
        <v>16</v>
      </c>
      <c r="O14" s="13">
        <f>DSUM($D$5:$I$131,4,P14:P15)</f>
        <v>0</v>
      </c>
      <c r="P14" s="32" t="s">
        <v>7</v>
      </c>
      <c r="Q14" s="32" t="s">
        <v>7</v>
      </c>
      <c r="R14" s="32"/>
      <c r="S14" s="32"/>
    </row>
    <row r="15" spans="1:19" ht="12.75">
      <c r="A15" s="26">
        <v>30008</v>
      </c>
      <c r="B15" s="26"/>
      <c r="C15" s="26"/>
      <c r="D15" s="24"/>
      <c r="E15" s="25"/>
      <c r="F15" s="13">
        <f>(E15)/(100+I15)*I15</f>
        <v>0</v>
      </c>
      <c r="G15" s="13">
        <f>E15-F15</f>
        <v>0</v>
      </c>
      <c r="H15" s="24">
        <v>2</v>
      </c>
      <c r="I15" s="29">
        <f>IF(H15=0,0,IF(H15=1,6,IF(H15=2,19,IF(H15=3,17.5,0))))</f>
        <v>19</v>
      </c>
      <c r="J15" s="25"/>
      <c r="K15" s="12">
        <v>8</v>
      </c>
      <c r="L15" s="10"/>
      <c r="M15" s="10"/>
      <c r="N15" s="30" t="s">
        <v>16</v>
      </c>
      <c r="O15" s="13">
        <f>DSUM($D$5:$I$131,4,Q14:Q15)</f>
        <v>0</v>
      </c>
      <c r="P15" s="12">
        <v>7</v>
      </c>
      <c r="Q15" s="12">
        <v>8</v>
      </c>
      <c r="R15" s="12"/>
      <c r="S15" s="12"/>
    </row>
    <row r="16" spans="1:19" ht="12.75">
      <c r="A16" s="26">
        <v>30009</v>
      </c>
      <c r="B16" s="26"/>
      <c r="C16" s="26"/>
      <c r="D16" s="24"/>
      <c r="E16" s="25"/>
      <c r="F16" s="13">
        <f>(E16)/(100+I16)*I16</f>
        <v>0</v>
      </c>
      <c r="G16" s="13">
        <f>E16-F16</f>
        <v>0</v>
      </c>
      <c r="H16" s="24">
        <v>2</v>
      </c>
      <c r="I16" s="29">
        <f>IF(H16=0,0,IF(H16=1,6,IF(H16=2,19,IF(H16=3,17.5,0))))</f>
        <v>19</v>
      </c>
      <c r="J16" s="25"/>
      <c r="K16" s="12">
        <v>9</v>
      </c>
      <c r="L16" s="10"/>
      <c r="M16" s="10"/>
      <c r="N16" s="30" t="s">
        <v>16</v>
      </c>
      <c r="O16" s="13">
        <f>DSUM($D$5:$I$131,4,P16:P17)</f>
        <v>0</v>
      </c>
      <c r="P16" s="32" t="s">
        <v>7</v>
      </c>
      <c r="Q16" s="32" t="s">
        <v>7</v>
      </c>
      <c r="R16" s="32"/>
      <c r="S16" s="32"/>
    </row>
    <row r="17" spans="1:19" ht="12.75">
      <c r="A17" s="26">
        <v>30010</v>
      </c>
      <c r="B17" s="26"/>
      <c r="C17" s="26"/>
      <c r="D17" s="24"/>
      <c r="E17" s="25"/>
      <c r="F17" s="13">
        <f>(E17)/(100+I17)*I17</f>
        <v>0</v>
      </c>
      <c r="G17" s="13">
        <f>E17-F17</f>
        <v>0</v>
      </c>
      <c r="H17" s="24">
        <v>2</v>
      </c>
      <c r="I17" s="29">
        <f>IF(H17=0,0,IF(H17=1,6,IF(H17=2,19,IF(H17=3,17.5,0))))</f>
        <v>19</v>
      </c>
      <c r="J17" s="25"/>
      <c r="K17" s="12">
        <v>10</v>
      </c>
      <c r="L17" s="10"/>
      <c r="M17" s="10"/>
      <c r="N17" s="30" t="s">
        <v>16</v>
      </c>
      <c r="O17" s="13">
        <f>DSUM($D$5:$I$131,4,Q16:Q17)</f>
        <v>0</v>
      </c>
      <c r="P17" s="12">
        <v>9</v>
      </c>
      <c r="Q17" s="12">
        <v>10</v>
      </c>
      <c r="R17" s="12"/>
      <c r="S17" s="12"/>
    </row>
    <row r="18" spans="1:19" ht="12.75">
      <c r="A18" s="26">
        <v>30011</v>
      </c>
      <c r="B18" s="26"/>
      <c r="C18" s="26"/>
      <c r="D18" s="24"/>
      <c r="E18" s="25"/>
      <c r="F18" s="13">
        <f>(E18)/(100+I18)*I18</f>
        <v>0</v>
      </c>
      <c r="G18" s="13">
        <f>E18-F18</f>
        <v>0</v>
      </c>
      <c r="H18" s="24">
        <v>2</v>
      </c>
      <c r="I18" s="29">
        <f>IF(H18=0,0,IF(H18=1,6,IF(H18=2,19,IF(H18=3,17.5,0))))</f>
        <v>19</v>
      </c>
      <c r="J18" s="25"/>
      <c r="K18" s="12">
        <v>11</v>
      </c>
      <c r="L18" s="10"/>
      <c r="M18" s="10"/>
      <c r="N18" s="30" t="s">
        <v>16</v>
      </c>
      <c r="O18" s="13">
        <f>DSUM($D$5:$I$131,4,P18:P19)</f>
        <v>0</v>
      </c>
      <c r="P18" s="32" t="s">
        <v>7</v>
      </c>
      <c r="Q18" s="32" t="s">
        <v>7</v>
      </c>
      <c r="R18" s="32"/>
      <c r="S18" s="32"/>
    </row>
    <row r="19" spans="1:19" ht="12.75">
      <c r="A19" s="26">
        <v>30012</v>
      </c>
      <c r="B19" s="26"/>
      <c r="C19" s="26"/>
      <c r="D19" s="24"/>
      <c r="E19" s="25"/>
      <c r="F19" s="13">
        <f>(E19)/(100+I19)*I19</f>
        <v>0</v>
      </c>
      <c r="G19" s="13">
        <f>E19-F19</f>
        <v>0</v>
      </c>
      <c r="H19" s="24">
        <v>2</v>
      </c>
      <c r="I19" s="29">
        <f>IF(H19=0,0,IF(H19=1,6,IF(H19=2,19,IF(H19=3,17.5,0))))</f>
        <v>19</v>
      </c>
      <c r="J19" s="25"/>
      <c r="K19" s="12">
        <v>12</v>
      </c>
      <c r="L19" s="10"/>
      <c r="M19" s="10"/>
      <c r="N19" s="30" t="s">
        <v>16</v>
      </c>
      <c r="O19" s="13">
        <f>DSUM($D$5:$I$131,4,Q18:Q19)</f>
        <v>0</v>
      </c>
      <c r="P19" s="12">
        <v>11</v>
      </c>
      <c r="Q19" s="12">
        <v>12</v>
      </c>
      <c r="R19" s="12"/>
      <c r="S19" s="12"/>
    </row>
    <row r="20" spans="1:19" ht="12.75">
      <c r="A20" s="26">
        <v>30013</v>
      </c>
      <c r="B20" s="26"/>
      <c r="C20" s="26"/>
      <c r="D20" s="24"/>
      <c r="E20" s="25"/>
      <c r="F20" s="13">
        <f>(E20)/(100+I20)*I20</f>
        <v>0</v>
      </c>
      <c r="G20" s="13">
        <f>E20-F20</f>
        <v>0</v>
      </c>
      <c r="H20" s="24">
        <v>2</v>
      </c>
      <c r="I20" s="29">
        <f>IF(H20=0,0,IF(H20=1,6,IF(H20=2,19,IF(H20=3,17.5,0))))</f>
        <v>19</v>
      </c>
      <c r="J20" s="25"/>
      <c r="K20" s="14"/>
      <c r="L20" s="10"/>
      <c r="M20" s="10"/>
      <c r="N20" s="10"/>
      <c r="O20" s="13"/>
      <c r="R20" s="32"/>
      <c r="S20" s="32"/>
    </row>
    <row r="21" spans="1:19" ht="12.75">
      <c r="A21" s="26">
        <v>30014</v>
      </c>
      <c r="B21" s="26"/>
      <c r="C21" s="26"/>
      <c r="D21" s="24"/>
      <c r="E21" s="25"/>
      <c r="F21" s="13">
        <f>(E21)/(100+I21)*I21</f>
        <v>0</v>
      </c>
      <c r="G21" s="13">
        <f>E21-F21</f>
        <v>0</v>
      </c>
      <c r="H21" s="24">
        <v>2</v>
      </c>
      <c r="I21" s="29">
        <f>IF(H21=0,0,IF(H21=1,6,IF(H21=2,19,IF(H21=3,17.5,0))))</f>
        <v>19</v>
      </c>
      <c r="J21" s="25"/>
      <c r="K21" s="14"/>
      <c r="L21" s="10"/>
      <c r="M21" s="10"/>
      <c r="N21" s="30" t="s">
        <v>16</v>
      </c>
      <c r="O21" s="13">
        <f>SUM(O8:O20)</f>
        <v>0</v>
      </c>
      <c r="R21" s="12"/>
      <c r="S21" s="12"/>
    </row>
    <row r="22" spans="1:19" ht="12.75">
      <c r="A22" s="26">
        <v>30015</v>
      </c>
      <c r="B22" s="26"/>
      <c r="C22" s="26"/>
      <c r="D22" s="24"/>
      <c r="E22" s="25"/>
      <c r="F22" s="13">
        <f>(E22)/(100+I22)*I22</f>
        <v>0</v>
      </c>
      <c r="G22" s="13">
        <f>E22-F22</f>
        <v>0</v>
      </c>
      <c r="H22" s="24">
        <v>2</v>
      </c>
      <c r="I22" s="29">
        <f>IF(H22=0,0,IF(H22=1,6,IF(H22=2,19,IF(H22=3,17.5,0))))</f>
        <v>19</v>
      </c>
      <c r="J22" s="25"/>
      <c r="K22" s="18" t="s">
        <v>20</v>
      </c>
      <c r="L22" s="21"/>
      <c r="M22" s="21"/>
      <c r="N22" s="30" t="s">
        <v>16</v>
      </c>
      <c r="O22" s="13">
        <f>G109</f>
        <v>0</v>
      </c>
      <c r="P22" s="12"/>
      <c r="Q22" s="12"/>
      <c r="R22" s="32"/>
      <c r="S22" s="32"/>
    </row>
    <row r="23" spans="1:19" ht="12.75">
      <c r="A23" s="26">
        <v>30016</v>
      </c>
      <c r="B23" s="26"/>
      <c r="C23" s="26"/>
      <c r="D23" s="24"/>
      <c r="E23" s="25"/>
      <c r="F23" s="13">
        <f>(E23)/(100+I23)*I23</f>
        <v>0</v>
      </c>
      <c r="G23" s="13">
        <f>E23-F23</f>
        <v>0</v>
      </c>
      <c r="H23" s="24">
        <v>2</v>
      </c>
      <c r="I23" s="29">
        <f>IF(H23=0,0,IF(H23=1,6,IF(H23=2,19,IF(H23=3,17.5,0))))</f>
        <v>19</v>
      </c>
      <c r="J23" s="25"/>
      <c r="K23" s="3"/>
      <c r="L23" s="21"/>
      <c r="M23" s="21"/>
      <c r="N23" s="21"/>
      <c r="O23" s="13"/>
      <c r="P23" s="12"/>
      <c r="Q23" s="12"/>
      <c r="R23" s="12"/>
      <c r="S23" s="12"/>
    </row>
    <row r="24" spans="1:19" ht="12.75">
      <c r="A24" s="26">
        <v>30017</v>
      </c>
      <c r="B24" s="26"/>
      <c r="C24" s="26"/>
      <c r="D24" s="24"/>
      <c r="E24" s="25"/>
      <c r="F24" s="13">
        <f>(E24)/(100+I24)*I24</f>
        <v>0</v>
      </c>
      <c r="G24" s="13">
        <f>E24-F24</f>
        <v>0</v>
      </c>
      <c r="H24" s="24">
        <v>2</v>
      </c>
      <c r="I24" s="29">
        <f>IF(H24=0,0,IF(H24=1,6,IF(H24=2,19,IF(H24=3,17.5,0))))</f>
        <v>19</v>
      </c>
      <c r="J24" s="25"/>
      <c r="K24" s="18" t="s">
        <v>21</v>
      </c>
      <c r="L24" s="21"/>
      <c r="M24" s="21"/>
      <c r="N24" s="21"/>
      <c r="O24" s="13"/>
      <c r="R24" s="32"/>
      <c r="S24" s="32"/>
    </row>
    <row r="25" spans="1:19" ht="12.75">
      <c r="A25" s="26">
        <v>30018</v>
      </c>
      <c r="B25" s="26"/>
      <c r="C25" s="26"/>
      <c r="D25" s="24"/>
      <c r="E25" s="25"/>
      <c r="F25" s="13">
        <f>(E25)/(100+I25)*I25</f>
        <v>0</v>
      </c>
      <c r="G25" s="13">
        <f>E25-F25</f>
        <v>0</v>
      </c>
      <c r="H25" s="24">
        <v>2</v>
      </c>
      <c r="I25" s="29">
        <f>IF(H25=0,0,IF(H25=1,6,IF(H25=2,19,IF(H25=3,17.5,0))))</f>
        <v>19</v>
      </c>
      <c r="J25" s="25"/>
      <c r="K25" s="14"/>
      <c r="L25" s="10"/>
      <c r="M25" s="10"/>
      <c r="N25" s="10"/>
      <c r="O25" s="13"/>
      <c r="R25" s="12"/>
      <c r="S25" s="12"/>
    </row>
    <row r="26" spans="1:19" ht="12.75">
      <c r="A26" s="26">
        <v>30019</v>
      </c>
      <c r="B26" s="26"/>
      <c r="C26" s="26"/>
      <c r="D26" s="24"/>
      <c r="E26" s="25"/>
      <c r="F26" s="13">
        <f>(E26)/(100+I26)*I26</f>
        <v>0</v>
      </c>
      <c r="G26" s="13">
        <f>E26-F26</f>
        <v>0</v>
      </c>
      <c r="H26" s="24">
        <v>2</v>
      </c>
      <c r="I26" s="29">
        <f>IF(H26=0,0,IF(H26=1,6,IF(H26=2,19,IF(H26=3,17.5,0))))</f>
        <v>19</v>
      </c>
      <c r="J26" s="25"/>
      <c r="K26" s="12">
        <v>13</v>
      </c>
      <c r="L26" s="10"/>
      <c r="M26" s="10"/>
      <c r="N26" s="30" t="s">
        <v>16</v>
      </c>
      <c r="O26" s="13">
        <f>DSUM($D$5:$I$131,4,P26:P27)</f>
        <v>0</v>
      </c>
      <c r="P26" s="32" t="s">
        <v>7</v>
      </c>
      <c r="Q26" s="32" t="s">
        <v>7</v>
      </c>
      <c r="R26" s="32"/>
      <c r="S26" s="32"/>
    </row>
    <row r="27" spans="1:19" ht="12.75">
      <c r="A27" s="26">
        <v>30020</v>
      </c>
      <c r="B27" s="26"/>
      <c r="C27" s="26"/>
      <c r="D27" s="24"/>
      <c r="E27" s="25"/>
      <c r="F27" s="13">
        <f>(E27)/(100+I27)*I27</f>
        <v>0</v>
      </c>
      <c r="G27" s="13">
        <f>E27-F27</f>
        <v>0</v>
      </c>
      <c r="H27" s="24">
        <v>2</v>
      </c>
      <c r="I27" s="29">
        <f>IF(H27=0,0,IF(H27=1,6,IF(H27=2,19,IF(H27=3,17.5,0))))</f>
        <v>19</v>
      </c>
      <c r="J27" s="25"/>
      <c r="K27" s="12">
        <v>14</v>
      </c>
      <c r="L27" s="10"/>
      <c r="M27" s="10"/>
      <c r="N27" s="30" t="s">
        <v>16</v>
      </c>
      <c r="O27" s="13">
        <f>DSUM($D$5:$I$131,4,Q26:Q27)</f>
        <v>0</v>
      </c>
      <c r="P27" s="12">
        <v>13</v>
      </c>
      <c r="Q27" s="12">
        <v>14</v>
      </c>
      <c r="R27" s="12"/>
      <c r="S27" s="12"/>
    </row>
    <row r="28" spans="1:19" ht="12.75">
      <c r="A28" s="26">
        <v>30021</v>
      </c>
      <c r="B28" s="26"/>
      <c r="C28" s="26"/>
      <c r="D28" s="24"/>
      <c r="E28" s="25"/>
      <c r="F28" s="13">
        <f>(E28)/(100+I28)*I28</f>
        <v>0</v>
      </c>
      <c r="G28" s="13">
        <f>E28-F28</f>
        <v>0</v>
      </c>
      <c r="H28" s="24">
        <v>2</v>
      </c>
      <c r="I28" s="29">
        <f>IF(H28=0,0,IF(H28=1,6,IF(H28=2,19,IF(H28=3,17.5,0))))</f>
        <v>19</v>
      </c>
      <c r="J28" s="25"/>
      <c r="K28" s="10"/>
      <c r="L28" s="10"/>
      <c r="M28" s="10"/>
      <c r="N28" s="10"/>
      <c r="O28" s="13"/>
      <c r="P28" s="12"/>
      <c r="Q28" s="12"/>
      <c r="R28" s="32"/>
      <c r="S28" s="32"/>
    </row>
    <row r="29" spans="1:19" ht="12.75">
      <c r="A29" s="26">
        <v>30022</v>
      </c>
      <c r="B29" s="26"/>
      <c r="C29" s="26"/>
      <c r="D29" s="24"/>
      <c r="E29" s="25"/>
      <c r="F29" s="13">
        <f>(E29)/(100+I29)*I29</f>
        <v>0</v>
      </c>
      <c r="G29" s="13">
        <f>E29-F29</f>
        <v>0</v>
      </c>
      <c r="H29" s="24">
        <v>2</v>
      </c>
      <c r="I29" s="29">
        <f>IF(H29=0,0,IF(H29=1,6,IF(H29=2,19,IF(H29=3,17.5,0))))</f>
        <v>19</v>
      </c>
      <c r="J29" s="25"/>
      <c r="K29" s="10"/>
      <c r="L29" s="10"/>
      <c r="M29" s="10"/>
      <c r="N29" s="10"/>
      <c r="O29" s="13">
        <f>SUM(O26:O28)</f>
        <v>0</v>
      </c>
      <c r="Q29" s="12"/>
      <c r="R29" s="12"/>
      <c r="S29" s="12"/>
    </row>
    <row r="30" spans="1:19" ht="12.75">
      <c r="A30" s="26">
        <v>30023</v>
      </c>
      <c r="B30" s="26"/>
      <c r="C30" s="26"/>
      <c r="D30" s="24"/>
      <c r="E30" s="25"/>
      <c r="F30" s="13">
        <f>(E30)/(100+I30)*I30</f>
        <v>0</v>
      </c>
      <c r="G30" s="13">
        <f>E30-F30</f>
        <v>0</v>
      </c>
      <c r="H30" s="24">
        <v>2</v>
      </c>
      <c r="I30" s="29">
        <f>IF(H30=0,0,IF(H30=1,6,IF(H30=2,19,IF(H30=3,17.5,0))))</f>
        <v>19</v>
      </c>
      <c r="J30" s="25"/>
      <c r="K30" s="10"/>
      <c r="L30" s="10"/>
      <c r="M30" s="10"/>
      <c r="N30" s="10"/>
      <c r="O30" s="10"/>
      <c r="R30" s="32"/>
      <c r="S30" s="32"/>
    </row>
    <row r="31" spans="1:19" ht="12.75">
      <c r="A31" s="26">
        <v>30024</v>
      </c>
      <c r="B31" s="26"/>
      <c r="C31" s="26"/>
      <c r="D31" s="24"/>
      <c r="E31" s="25"/>
      <c r="F31" s="13">
        <f>(E31)/(100+I31)*I31</f>
        <v>0</v>
      </c>
      <c r="G31" s="13">
        <f>E31-F31</f>
        <v>0</v>
      </c>
      <c r="H31" s="24">
        <v>2</v>
      </c>
      <c r="I31" s="29">
        <f>IF(H31=0,0,IF(H31=1,6,IF(H31=2,19,IF(H31=3,17.5,0))))</f>
        <v>19</v>
      </c>
      <c r="J31" s="25"/>
      <c r="K31" s="10"/>
      <c r="L31" s="10"/>
      <c r="M31" s="10"/>
      <c r="N31" s="10"/>
      <c r="O31" s="10"/>
      <c r="R31" s="12"/>
      <c r="S31" s="12"/>
    </row>
    <row r="32" spans="1:19" ht="12.75">
      <c r="A32" s="26">
        <v>30025</v>
      </c>
      <c r="B32" s="26"/>
      <c r="C32" s="26"/>
      <c r="D32" s="24"/>
      <c r="E32" s="25"/>
      <c r="F32" s="13">
        <f>(E32)/(100+I32)*I32</f>
        <v>0</v>
      </c>
      <c r="G32" s="13">
        <f>E32-F32</f>
        <v>0</v>
      </c>
      <c r="H32" s="24">
        <v>2</v>
      </c>
      <c r="I32" s="29">
        <f>IF(H32=0,0,IF(H32=1,6,IF(H32=2,19,IF(H32=3,17.5,0))))</f>
        <v>19</v>
      </c>
      <c r="J32" s="25"/>
      <c r="K32" s="10"/>
      <c r="L32" s="10"/>
      <c r="M32" s="10"/>
      <c r="N32" s="10"/>
      <c r="O32" s="10"/>
      <c r="R32" s="32"/>
      <c r="S32" s="32"/>
    </row>
    <row r="33" spans="1:19" ht="12.75">
      <c r="A33" s="26">
        <v>30026</v>
      </c>
      <c r="B33" s="26"/>
      <c r="C33" s="26"/>
      <c r="D33" s="24"/>
      <c r="E33" s="25"/>
      <c r="F33" s="13">
        <f>(E33)/(100+I33)*I33</f>
        <v>0</v>
      </c>
      <c r="G33" s="13">
        <f>E33-F33</f>
        <v>0</v>
      </c>
      <c r="H33" s="24">
        <v>2</v>
      </c>
      <c r="I33" s="29">
        <f>IF(H33=0,0,IF(H33=1,6,IF(H33=2,19,IF(H33=3,17.5,0))))</f>
        <v>19</v>
      </c>
      <c r="J33" s="25"/>
      <c r="K33" s="10"/>
      <c r="L33" s="10"/>
      <c r="M33" s="10"/>
      <c r="N33" s="10"/>
      <c r="O33" s="10"/>
      <c r="R33" s="12"/>
      <c r="S33" s="12"/>
    </row>
    <row r="34" spans="1:19" ht="12.75">
      <c r="A34" s="26">
        <v>30027</v>
      </c>
      <c r="B34" s="26"/>
      <c r="C34" s="26"/>
      <c r="D34" s="24"/>
      <c r="E34" s="25"/>
      <c r="F34" s="13">
        <f>(E34)/(100+I34)*I34</f>
        <v>0</v>
      </c>
      <c r="G34" s="13">
        <f>E34-F34</f>
        <v>0</v>
      </c>
      <c r="H34" s="24">
        <v>2</v>
      </c>
      <c r="I34" s="29">
        <f>IF(H34=0,0,IF(H34=1,6,IF(H34=2,19,IF(H34=3,17.5,0))))</f>
        <v>19</v>
      </c>
      <c r="J34" s="25"/>
      <c r="K34" s="10"/>
      <c r="L34" s="10"/>
      <c r="M34" s="10"/>
      <c r="N34" s="10"/>
      <c r="O34" s="10"/>
      <c r="R34" s="32"/>
      <c r="S34" s="32"/>
    </row>
    <row r="35" spans="1:19" ht="12.75">
      <c r="A35" s="26">
        <v>30028</v>
      </c>
      <c r="B35" s="26"/>
      <c r="C35" s="26"/>
      <c r="D35" s="24"/>
      <c r="E35" s="25"/>
      <c r="F35" s="13">
        <f>(E35)/(100+I35)*I35</f>
        <v>0</v>
      </c>
      <c r="G35" s="13">
        <f>E35-F35</f>
        <v>0</v>
      </c>
      <c r="H35" s="24">
        <v>2</v>
      </c>
      <c r="I35" s="29">
        <f>IF(H35=0,0,IF(H35=1,6,IF(H35=2,19,IF(H35=3,17.5,0))))</f>
        <v>19</v>
      </c>
      <c r="J35" s="25"/>
      <c r="K35" s="10"/>
      <c r="L35" s="10"/>
      <c r="M35" s="10"/>
      <c r="N35" s="10"/>
      <c r="O35" s="10"/>
      <c r="R35" s="12"/>
      <c r="S35" s="12"/>
    </row>
    <row r="36" spans="1:19" ht="12.75">
      <c r="A36" s="26">
        <v>30029</v>
      </c>
      <c r="B36" s="26"/>
      <c r="C36" s="26"/>
      <c r="D36" s="24"/>
      <c r="E36" s="25"/>
      <c r="F36" s="13">
        <f>(E36)/(100+I36)*I36</f>
        <v>0</v>
      </c>
      <c r="G36" s="13">
        <f>E36-F36</f>
        <v>0</v>
      </c>
      <c r="H36" s="24">
        <v>2</v>
      </c>
      <c r="I36" s="29">
        <f>IF(H36=0,0,IF(H36=1,6,IF(H36=2,19,IF(H36=3,17.5,0))))</f>
        <v>19</v>
      </c>
      <c r="J36" s="25"/>
      <c r="K36" s="10"/>
      <c r="L36" s="10"/>
      <c r="M36" s="10"/>
      <c r="N36" s="10"/>
      <c r="O36" s="10"/>
      <c r="R36" s="32"/>
      <c r="S36" s="32"/>
    </row>
    <row r="37" spans="1:19" ht="12.75">
      <c r="A37" s="26">
        <v>30030</v>
      </c>
      <c r="B37" s="26"/>
      <c r="C37" s="26"/>
      <c r="D37" s="24"/>
      <c r="E37" s="25"/>
      <c r="F37" s="13">
        <f>(E37)/(100+I37)*I37</f>
        <v>0</v>
      </c>
      <c r="G37" s="13">
        <f>E37-F37</f>
        <v>0</v>
      </c>
      <c r="H37" s="24">
        <v>2</v>
      </c>
      <c r="I37" s="29">
        <f>IF(H37=0,0,IF(H37=1,6,IF(H37=2,19,IF(H37=3,17.5,0))))</f>
        <v>19</v>
      </c>
      <c r="J37" s="25"/>
      <c r="K37" s="10"/>
      <c r="L37" s="10"/>
      <c r="M37" s="10"/>
      <c r="N37" s="10"/>
      <c r="O37" s="10"/>
      <c r="R37" s="12"/>
      <c r="S37" s="12"/>
    </row>
    <row r="38" spans="1:19" ht="12.75">
      <c r="A38" s="26">
        <v>30031</v>
      </c>
      <c r="B38" s="26"/>
      <c r="C38" s="26"/>
      <c r="D38" s="24"/>
      <c r="E38" s="25"/>
      <c r="F38" s="13">
        <f>(E38)/(100+I38)*I38</f>
        <v>0</v>
      </c>
      <c r="G38" s="13">
        <f>E38-F38</f>
        <v>0</v>
      </c>
      <c r="H38" s="24">
        <v>2</v>
      </c>
      <c r="I38" s="29">
        <f>IF(H38=0,0,IF(H38=1,6,IF(H38=2,19,IF(H38=3,17.5,0))))</f>
        <v>19</v>
      </c>
      <c r="J38" s="25"/>
      <c r="K38" s="10"/>
      <c r="L38" s="10"/>
      <c r="M38" s="10"/>
      <c r="N38" s="10"/>
      <c r="O38" s="10"/>
      <c r="R38" s="32"/>
      <c r="S38" s="32"/>
    </row>
    <row r="39" spans="1:19" ht="12.75">
      <c r="A39" s="26">
        <v>30032</v>
      </c>
      <c r="B39" s="26"/>
      <c r="C39" s="26"/>
      <c r="D39" s="24"/>
      <c r="E39" s="25"/>
      <c r="F39" s="13">
        <f>(E39)/(100+I39)*I39</f>
        <v>0</v>
      </c>
      <c r="G39" s="13">
        <f>E39-F39</f>
        <v>0</v>
      </c>
      <c r="H39" s="24">
        <v>2</v>
      </c>
      <c r="I39" s="29">
        <f>IF(H39=0,0,IF(H39=1,6,IF(H39=2,19,IF(H39=3,17.5,0))))</f>
        <v>19</v>
      </c>
      <c r="J39" s="25"/>
      <c r="K39" s="10"/>
      <c r="L39" s="10"/>
      <c r="M39" s="10"/>
      <c r="N39" s="10"/>
      <c r="O39" s="10"/>
      <c r="R39" s="12"/>
      <c r="S39" s="12"/>
    </row>
    <row r="40" spans="1:19" ht="12.75">
      <c r="A40" s="26">
        <v>30033</v>
      </c>
      <c r="B40" s="26"/>
      <c r="C40" s="26"/>
      <c r="D40" s="24"/>
      <c r="E40" s="25"/>
      <c r="F40" s="13">
        <f>(E40)/(100+I40)*I40</f>
        <v>0</v>
      </c>
      <c r="G40" s="13">
        <f>E40-F40</f>
        <v>0</v>
      </c>
      <c r="H40" s="24">
        <v>2</v>
      </c>
      <c r="I40" s="29">
        <f>IF(H40=0,0,IF(H40=1,6,IF(H40=2,19,IF(H40=3,17.5,0))))</f>
        <v>19</v>
      </c>
      <c r="J40" s="25"/>
      <c r="K40" s="10"/>
      <c r="L40" s="10"/>
      <c r="M40" s="10"/>
      <c r="N40" s="10"/>
      <c r="O40" s="10"/>
      <c r="R40" s="32"/>
      <c r="S40" s="32"/>
    </row>
    <row r="41" spans="1:19" ht="12.75">
      <c r="A41" s="26">
        <v>30034</v>
      </c>
      <c r="B41" s="26"/>
      <c r="C41" s="26"/>
      <c r="D41" s="24"/>
      <c r="E41" s="25"/>
      <c r="F41" s="13">
        <f>(E41)/(100+I41)*I41</f>
        <v>0</v>
      </c>
      <c r="G41" s="13">
        <f>E41-F41</f>
        <v>0</v>
      </c>
      <c r="H41" s="24">
        <v>2</v>
      </c>
      <c r="I41" s="29">
        <f>IF(H41=0,0,IF(H41=1,6,IF(H41=2,19,IF(H41=3,17.5,0))))</f>
        <v>19</v>
      </c>
      <c r="J41" s="25"/>
      <c r="K41" s="10"/>
      <c r="L41" s="10"/>
      <c r="M41" s="10"/>
      <c r="N41" s="10"/>
      <c r="O41" s="10"/>
      <c r="R41" s="12"/>
      <c r="S41" s="12"/>
    </row>
    <row r="42" spans="1:19" ht="12.75">
      <c r="A42" s="26">
        <v>30035</v>
      </c>
      <c r="B42" s="26"/>
      <c r="C42" s="26"/>
      <c r="D42" s="24"/>
      <c r="E42" s="25"/>
      <c r="F42" s="13">
        <f>(E42)/(100+I42)*I42</f>
        <v>0</v>
      </c>
      <c r="G42" s="13">
        <f>E42-F42</f>
        <v>0</v>
      </c>
      <c r="H42" s="24">
        <v>2</v>
      </c>
      <c r="I42" s="29">
        <f>IF(H42=0,0,IF(H42=1,6,IF(H42=2,19,IF(H42=3,17.5,0))))</f>
        <v>19</v>
      </c>
      <c r="J42" s="25"/>
      <c r="K42" s="10"/>
      <c r="L42" s="10"/>
      <c r="M42" s="10"/>
      <c r="N42" s="10"/>
      <c r="O42" s="10"/>
      <c r="R42" s="32"/>
      <c r="S42" s="32"/>
    </row>
    <row r="43" spans="1:19" ht="12.75">
      <c r="A43" s="26">
        <v>30036</v>
      </c>
      <c r="B43" s="26"/>
      <c r="C43" s="26"/>
      <c r="D43" s="24"/>
      <c r="E43" s="25"/>
      <c r="F43" s="13">
        <f>(E43)/(100+I43)*I43</f>
        <v>0</v>
      </c>
      <c r="G43" s="13">
        <f>E43-F43</f>
        <v>0</v>
      </c>
      <c r="H43" s="24">
        <v>2</v>
      </c>
      <c r="I43" s="29">
        <f>IF(H43=0,0,IF(H43=1,6,IF(H43=2,19,IF(H43=3,17.5,0))))</f>
        <v>19</v>
      </c>
      <c r="J43" s="25"/>
      <c r="K43" s="10"/>
      <c r="L43" s="10"/>
      <c r="M43" s="10"/>
      <c r="N43" s="10"/>
      <c r="O43" s="10"/>
      <c r="R43" s="12"/>
      <c r="S43" s="12"/>
    </row>
    <row r="44" spans="1:19" ht="12.75">
      <c r="A44" s="26">
        <v>30037</v>
      </c>
      <c r="B44" s="26"/>
      <c r="C44" s="26"/>
      <c r="D44" s="24"/>
      <c r="E44" s="25"/>
      <c r="F44" s="13">
        <f>(E44)/(100+I44)*I44</f>
        <v>0</v>
      </c>
      <c r="G44" s="13">
        <f>E44-F44</f>
        <v>0</v>
      </c>
      <c r="H44" s="24">
        <v>2</v>
      </c>
      <c r="I44" s="29">
        <f>IF(H44=0,0,IF(H44=1,6,IF(H44=2,19,IF(H44=3,17.5,0))))</f>
        <v>19</v>
      </c>
      <c r="J44" s="25"/>
      <c r="K44" s="10"/>
      <c r="L44" s="10"/>
      <c r="M44" s="10"/>
      <c r="N44" s="10"/>
      <c r="O44" s="10"/>
      <c r="R44" s="32"/>
      <c r="S44" s="32"/>
    </row>
    <row r="45" spans="1:19" ht="12.75">
      <c r="A45" s="26">
        <v>30038</v>
      </c>
      <c r="B45" s="26"/>
      <c r="C45" s="26"/>
      <c r="D45" s="24"/>
      <c r="E45" s="25"/>
      <c r="F45" s="13">
        <f>(E45)/(100+I45)*I45</f>
        <v>0</v>
      </c>
      <c r="G45" s="13">
        <f>E45-F45</f>
        <v>0</v>
      </c>
      <c r="H45" s="24">
        <v>2</v>
      </c>
      <c r="I45" s="29">
        <f>IF(H45=0,0,IF(H45=1,6,IF(H45=2,19,IF(H45=3,17.5,0))))</f>
        <v>19</v>
      </c>
      <c r="J45" s="25"/>
      <c r="K45" s="10"/>
      <c r="L45" s="10"/>
      <c r="M45" s="10"/>
      <c r="N45" s="10"/>
      <c r="O45" s="10"/>
      <c r="R45" s="12"/>
      <c r="S45" s="12"/>
    </row>
    <row r="46" spans="1:19" ht="12.75">
      <c r="A46" s="26">
        <v>30039</v>
      </c>
      <c r="B46" s="26"/>
      <c r="C46" s="26"/>
      <c r="D46" s="24"/>
      <c r="E46" s="25"/>
      <c r="F46" s="13">
        <f>(E46)/(100+I46)*I46</f>
        <v>0</v>
      </c>
      <c r="G46" s="13">
        <f>E46-F46</f>
        <v>0</v>
      </c>
      <c r="H46" s="24">
        <v>2</v>
      </c>
      <c r="I46" s="29">
        <f>IF(H46=0,0,IF(H46=1,6,IF(H46=2,19,IF(H46=3,17.5,0))))</f>
        <v>19</v>
      </c>
      <c r="J46" s="25"/>
      <c r="K46" s="10"/>
      <c r="L46" s="10"/>
      <c r="M46" s="10"/>
      <c r="N46" s="10"/>
      <c r="O46" s="10"/>
      <c r="R46" s="32"/>
      <c r="S46" s="32"/>
    </row>
    <row r="47" spans="1:19" ht="12.75">
      <c r="A47" s="26">
        <v>30040</v>
      </c>
      <c r="B47" s="26"/>
      <c r="C47" s="26"/>
      <c r="D47" s="24"/>
      <c r="E47" s="25"/>
      <c r="F47" s="13">
        <f>(E47)/(100+I47)*I47</f>
        <v>0</v>
      </c>
      <c r="G47" s="13">
        <f>E47-F47</f>
        <v>0</v>
      </c>
      <c r="H47" s="24">
        <v>2</v>
      </c>
      <c r="I47" s="29">
        <f>IF(H47=0,0,IF(H47=1,6,IF(H47=2,19,IF(H47=3,17.5,0))))</f>
        <v>19</v>
      </c>
      <c r="J47" s="25"/>
      <c r="K47" s="10"/>
      <c r="L47" s="10"/>
      <c r="M47" s="10"/>
      <c r="N47" s="10"/>
      <c r="O47" s="10"/>
      <c r="R47" s="12"/>
      <c r="S47" s="12"/>
    </row>
    <row r="48" spans="1:19" ht="12.75">
      <c r="A48" s="26">
        <v>30041</v>
      </c>
      <c r="B48" s="26"/>
      <c r="C48" s="26"/>
      <c r="D48" s="24"/>
      <c r="E48" s="25"/>
      <c r="F48" s="13">
        <f>(E48)/(100+I48)*I48</f>
        <v>0</v>
      </c>
      <c r="G48" s="13">
        <f>E48-F48</f>
        <v>0</v>
      </c>
      <c r="H48" s="24">
        <v>2</v>
      </c>
      <c r="I48" s="29">
        <f>IF(H48=0,0,IF(H48=1,6,IF(H48=2,19,IF(H48=3,17.5,0))))</f>
        <v>19</v>
      </c>
      <c r="J48" s="25"/>
      <c r="K48" s="10"/>
      <c r="L48" s="10"/>
      <c r="M48" s="10"/>
      <c r="N48" s="10"/>
      <c r="O48" s="10"/>
      <c r="R48" s="32"/>
      <c r="S48" s="32"/>
    </row>
    <row r="49" spans="1:19" ht="12.75">
      <c r="A49" s="26">
        <v>30042</v>
      </c>
      <c r="B49" s="26"/>
      <c r="C49" s="26"/>
      <c r="D49" s="24"/>
      <c r="E49" s="25"/>
      <c r="F49" s="13">
        <f>(E49)/(100+I49)*I49</f>
        <v>0</v>
      </c>
      <c r="G49" s="13">
        <f>E49-F49</f>
        <v>0</v>
      </c>
      <c r="H49" s="24">
        <v>2</v>
      </c>
      <c r="I49" s="29">
        <f>IF(H49=0,0,IF(H49=1,6,IF(H49=2,19,IF(H49=3,17.5,0))))</f>
        <v>19</v>
      </c>
      <c r="J49" s="25"/>
      <c r="K49" s="10"/>
      <c r="L49" s="10"/>
      <c r="M49" s="10"/>
      <c r="N49" s="10"/>
      <c r="O49" s="10"/>
      <c r="R49" s="12"/>
      <c r="S49" s="12"/>
    </row>
    <row r="50" spans="1:19" ht="12.75">
      <c r="A50" s="26">
        <v>30043</v>
      </c>
      <c r="B50" s="26"/>
      <c r="C50" s="26"/>
      <c r="D50" s="24"/>
      <c r="E50" s="25"/>
      <c r="F50" s="13">
        <f>(E50)/(100+I50)*I50</f>
        <v>0</v>
      </c>
      <c r="G50" s="13">
        <f>E50-F50</f>
        <v>0</v>
      </c>
      <c r="H50" s="24">
        <v>2</v>
      </c>
      <c r="I50" s="29">
        <f>IF(H50=0,0,IF(H50=1,6,IF(H50=2,19,IF(H50=3,17.5,0))))</f>
        <v>19</v>
      </c>
      <c r="J50" s="25"/>
      <c r="K50" s="10"/>
      <c r="L50" s="10"/>
      <c r="M50" s="10"/>
      <c r="N50" s="10"/>
      <c r="O50" s="10"/>
      <c r="R50" s="32"/>
      <c r="S50" s="32"/>
    </row>
    <row r="51" spans="1:19" ht="12.75">
      <c r="A51" s="26">
        <v>30044</v>
      </c>
      <c r="B51" s="26"/>
      <c r="C51" s="26"/>
      <c r="D51" s="24"/>
      <c r="E51" s="25"/>
      <c r="F51" s="13">
        <f>(E51)/(100+I51)*I51</f>
        <v>0</v>
      </c>
      <c r="G51" s="13">
        <f>E51-F51</f>
        <v>0</v>
      </c>
      <c r="H51" s="24">
        <v>2</v>
      </c>
      <c r="I51" s="29">
        <f>IF(H51=0,0,IF(H51=1,6,IF(H51=2,19,IF(H51=3,17.5,0))))</f>
        <v>19</v>
      </c>
      <c r="J51" s="25"/>
      <c r="K51" s="10"/>
      <c r="L51" s="10"/>
      <c r="M51" s="10"/>
      <c r="N51" s="10"/>
      <c r="O51" s="10"/>
      <c r="R51" s="12"/>
      <c r="S51" s="12"/>
    </row>
    <row r="52" spans="1:19" ht="12.75">
      <c r="A52" s="26">
        <v>30045</v>
      </c>
      <c r="B52" s="26"/>
      <c r="C52" s="26"/>
      <c r="D52" s="24"/>
      <c r="E52" s="25"/>
      <c r="F52" s="13">
        <f>(E52)/(100+I52)*I52</f>
        <v>0</v>
      </c>
      <c r="G52" s="13">
        <f>E52-F52</f>
        <v>0</v>
      </c>
      <c r="H52" s="24">
        <v>2</v>
      </c>
      <c r="I52" s="29">
        <f>IF(H52=0,0,IF(H52=1,6,IF(H52=2,19,IF(H52=3,17.5,0))))</f>
        <v>19</v>
      </c>
      <c r="J52" s="25"/>
      <c r="K52" s="10"/>
      <c r="L52" s="10"/>
      <c r="M52" s="10"/>
      <c r="N52" s="10"/>
      <c r="O52" s="10"/>
      <c r="R52" s="32"/>
      <c r="S52" s="32"/>
    </row>
    <row r="53" spans="1:19" ht="12.75">
      <c r="A53" s="26">
        <v>30046</v>
      </c>
      <c r="B53" s="26"/>
      <c r="C53" s="26"/>
      <c r="D53" s="24"/>
      <c r="E53" s="25"/>
      <c r="F53" s="13">
        <f>(E53)/(100+I53)*I53</f>
        <v>0</v>
      </c>
      <c r="G53" s="13">
        <f>E53-F53</f>
        <v>0</v>
      </c>
      <c r="H53" s="24">
        <v>2</v>
      </c>
      <c r="I53" s="29">
        <f>IF(H53=0,0,IF(H53=1,6,IF(H53=2,19,IF(H53=3,17.5,0))))</f>
        <v>19</v>
      </c>
      <c r="J53" s="25"/>
      <c r="K53" s="10"/>
      <c r="L53" s="10"/>
      <c r="M53" s="10"/>
      <c r="N53" s="10"/>
      <c r="O53" s="10"/>
      <c r="R53" s="12"/>
      <c r="S53" s="12"/>
    </row>
    <row r="54" spans="1:19" ht="12.75">
      <c r="A54" s="26">
        <v>30047</v>
      </c>
      <c r="B54" s="26"/>
      <c r="C54" s="26"/>
      <c r="D54" s="24"/>
      <c r="E54" s="25"/>
      <c r="F54" s="13">
        <f>(E54)/(100+I54)*I54</f>
        <v>0</v>
      </c>
      <c r="G54" s="13">
        <f>E54-F54</f>
        <v>0</v>
      </c>
      <c r="H54" s="24">
        <v>2</v>
      </c>
      <c r="I54" s="29">
        <f>IF(H54=0,0,IF(H54=1,6,IF(H54=2,19,IF(H54=3,17.5,0))))</f>
        <v>19</v>
      </c>
      <c r="J54" s="25"/>
      <c r="K54" s="10"/>
      <c r="L54" s="10"/>
      <c r="M54" s="10"/>
      <c r="N54" s="10"/>
      <c r="O54" s="10"/>
      <c r="R54" s="32"/>
      <c r="S54" s="32"/>
    </row>
    <row r="55" spans="1:19" ht="12.75">
      <c r="A55" s="26">
        <v>30048</v>
      </c>
      <c r="B55" s="26"/>
      <c r="C55" s="26"/>
      <c r="D55" s="24"/>
      <c r="E55" s="25"/>
      <c r="F55" s="13">
        <f>(E55)/(100+I55)*I55</f>
        <v>0</v>
      </c>
      <c r="G55" s="13">
        <f>E55-F55</f>
        <v>0</v>
      </c>
      <c r="H55" s="24">
        <v>2</v>
      </c>
      <c r="I55" s="29">
        <f>IF(H55=0,0,IF(H55=1,6,IF(H55=2,19,IF(H55=3,17.5,0))))</f>
        <v>19</v>
      </c>
      <c r="J55" s="25"/>
      <c r="K55" s="10"/>
      <c r="L55" s="10"/>
      <c r="M55" s="10"/>
      <c r="N55" s="10"/>
      <c r="O55" s="10"/>
      <c r="R55" s="12"/>
      <c r="S55" s="12"/>
    </row>
    <row r="56" spans="1:19" ht="12.75">
      <c r="A56" s="26">
        <v>30049</v>
      </c>
      <c r="B56" s="26"/>
      <c r="C56" s="26"/>
      <c r="D56" s="24"/>
      <c r="E56" s="25"/>
      <c r="F56" s="13">
        <f>(E56)/(100+I56)*I56</f>
        <v>0</v>
      </c>
      <c r="G56" s="13">
        <f>E56-F56</f>
        <v>0</v>
      </c>
      <c r="H56" s="24">
        <v>2</v>
      </c>
      <c r="I56" s="29">
        <f>IF(H56=0,0,IF(H56=1,6,IF(H56=2,19,IF(H56=3,17.5,0))))</f>
        <v>19</v>
      </c>
      <c r="J56" s="25"/>
      <c r="K56" s="10"/>
      <c r="L56" s="10"/>
      <c r="M56" s="10"/>
      <c r="N56" s="10"/>
      <c r="O56" s="10"/>
      <c r="R56" s="32"/>
      <c r="S56" s="32"/>
    </row>
    <row r="57" spans="1:19" ht="12.75">
      <c r="A57" s="26">
        <v>30050</v>
      </c>
      <c r="B57" s="26"/>
      <c r="C57" s="26"/>
      <c r="D57" s="24"/>
      <c r="E57" s="25"/>
      <c r="F57" s="13">
        <f>(E57)/(100+I57)*I57</f>
        <v>0</v>
      </c>
      <c r="G57" s="13">
        <f>E57-F57</f>
        <v>0</v>
      </c>
      <c r="H57" s="24">
        <v>2</v>
      </c>
      <c r="I57" s="29">
        <f>IF(H57=0,0,IF(H57=1,6,IF(H57=2,19,IF(H57=3,17.5,0))))</f>
        <v>19</v>
      </c>
      <c r="J57" s="25"/>
      <c r="K57" s="10"/>
      <c r="L57" s="10"/>
      <c r="M57" s="10"/>
      <c r="N57" s="10"/>
      <c r="O57" s="10"/>
      <c r="R57" s="12"/>
      <c r="S57" s="12"/>
    </row>
    <row r="58" spans="1:19" ht="12.75">
      <c r="A58" s="26">
        <v>30051</v>
      </c>
      <c r="B58" s="26"/>
      <c r="C58" s="26"/>
      <c r="D58" s="24"/>
      <c r="E58" s="25"/>
      <c r="F58" s="13">
        <f>(E58)/(100+I58)*I58</f>
        <v>0</v>
      </c>
      <c r="G58" s="13">
        <f>E58-F58</f>
        <v>0</v>
      </c>
      <c r="H58" s="24">
        <v>2</v>
      </c>
      <c r="I58" s="29">
        <f>IF(H58=0,0,IF(H58=1,6,IF(H58=2,19,IF(H58=3,17.5,0))))</f>
        <v>19</v>
      </c>
      <c r="J58" s="25"/>
      <c r="K58" s="10"/>
      <c r="L58" s="10"/>
      <c r="M58" s="10"/>
      <c r="N58" s="10"/>
      <c r="O58" s="10"/>
      <c r="R58" s="32"/>
      <c r="S58" s="32"/>
    </row>
    <row r="59" spans="1:19" ht="12.75">
      <c r="A59" s="26">
        <v>30052</v>
      </c>
      <c r="B59" s="26"/>
      <c r="C59" s="26"/>
      <c r="D59" s="24"/>
      <c r="E59" s="25"/>
      <c r="F59" s="13">
        <f>(E59)/(100+I59)*I59</f>
        <v>0</v>
      </c>
      <c r="G59" s="13">
        <f>E59-F59</f>
        <v>0</v>
      </c>
      <c r="H59" s="24">
        <v>2</v>
      </c>
      <c r="I59" s="29">
        <f>IF(H59=0,0,IF(H59=1,6,IF(H59=2,19,IF(H59=3,17.5,0))))</f>
        <v>19</v>
      </c>
      <c r="J59" s="25"/>
      <c r="K59" s="10"/>
      <c r="L59" s="10"/>
      <c r="M59" s="10"/>
      <c r="N59" s="10"/>
      <c r="O59" s="10"/>
      <c r="R59" s="12"/>
      <c r="S59" s="12"/>
    </row>
    <row r="60" spans="1:19" ht="12.75">
      <c r="A60" s="26">
        <v>30053</v>
      </c>
      <c r="B60" s="26"/>
      <c r="C60" s="26"/>
      <c r="D60" s="24"/>
      <c r="E60" s="25"/>
      <c r="F60" s="13">
        <f>(E60)/(100+I60)*I60</f>
        <v>0</v>
      </c>
      <c r="G60" s="13">
        <f>E60-F60</f>
        <v>0</v>
      </c>
      <c r="H60" s="24">
        <v>2</v>
      </c>
      <c r="I60" s="29">
        <f>IF(H60=0,0,IF(H60=1,6,IF(H60=2,19,IF(H60=3,17.5,0))))</f>
        <v>19</v>
      </c>
      <c r="J60" s="25"/>
      <c r="K60" s="10"/>
      <c r="L60" s="10"/>
      <c r="M60" s="10"/>
      <c r="N60" s="10"/>
      <c r="O60" s="10"/>
      <c r="R60" s="32"/>
      <c r="S60" s="32"/>
    </row>
    <row r="61" spans="1:19" ht="12.75">
      <c r="A61" s="26">
        <v>30054</v>
      </c>
      <c r="B61" s="26"/>
      <c r="C61" s="26"/>
      <c r="D61" s="24"/>
      <c r="E61" s="25"/>
      <c r="F61" s="13">
        <f>(E61)/(100+I61)*I61</f>
        <v>0</v>
      </c>
      <c r="G61" s="13">
        <f>E61-F61</f>
        <v>0</v>
      </c>
      <c r="H61" s="24">
        <v>2</v>
      </c>
      <c r="I61" s="29">
        <f>IF(H61=0,0,IF(H61=1,6,IF(H61=2,19,IF(H61=3,17.5,0))))</f>
        <v>19</v>
      </c>
      <c r="J61" s="25"/>
      <c r="K61" s="10"/>
      <c r="L61" s="10"/>
      <c r="M61" s="10"/>
      <c r="N61" s="10"/>
      <c r="O61" s="10"/>
      <c r="R61" s="12"/>
      <c r="S61" s="12"/>
    </row>
    <row r="62" spans="1:19" ht="12.75">
      <c r="A62" s="26">
        <v>30055</v>
      </c>
      <c r="B62" s="26"/>
      <c r="C62" s="26"/>
      <c r="D62" s="24"/>
      <c r="E62" s="25"/>
      <c r="F62" s="13">
        <f>(E62)/(100+I62)*I62</f>
        <v>0</v>
      </c>
      <c r="G62" s="13">
        <f>E62-F62</f>
        <v>0</v>
      </c>
      <c r="H62" s="24">
        <v>2</v>
      </c>
      <c r="I62" s="29">
        <f>IF(H62=0,0,IF(H62=1,6,IF(H62=2,19,IF(H62=3,17.5,0))))</f>
        <v>19</v>
      </c>
      <c r="J62" s="25"/>
      <c r="K62" s="10"/>
      <c r="L62" s="10"/>
      <c r="M62" s="10"/>
      <c r="N62" s="10"/>
      <c r="O62" s="10"/>
      <c r="R62" s="32"/>
      <c r="S62" s="32"/>
    </row>
    <row r="63" spans="1:19" ht="12.75">
      <c r="A63" s="26">
        <v>30056</v>
      </c>
      <c r="B63" s="26"/>
      <c r="C63" s="26"/>
      <c r="D63" s="24"/>
      <c r="E63" s="25"/>
      <c r="F63" s="13">
        <f>(E63)/(100+I63)*I63</f>
        <v>0</v>
      </c>
      <c r="G63" s="13">
        <f>E63-F63</f>
        <v>0</v>
      </c>
      <c r="H63" s="24">
        <v>2</v>
      </c>
      <c r="I63" s="29">
        <f>IF(H63=0,0,IF(H63=1,6,IF(H63=2,19,IF(H63=3,17.5,0))))</f>
        <v>19</v>
      </c>
      <c r="J63" s="25"/>
      <c r="K63" s="10"/>
      <c r="L63" s="10"/>
      <c r="M63" s="10"/>
      <c r="N63" s="10"/>
      <c r="O63" s="10"/>
      <c r="R63" s="12"/>
      <c r="S63" s="12"/>
    </row>
    <row r="64" spans="1:19" ht="12.75">
      <c r="A64" s="26">
        <v>30057</v>
      </c>
      <c r="B64" s="26"/>
      <c r="C64" s="26"/>
      <c r="D64" s="24"/>
      <c r="E64" s="25"/>
      <c r="F64" s="13">
        <f>(E64)/(100+I64)*I64</f>
        <v>0</v>
      </c>
      <c r="G64" s="13">
        <f>E64-F64</f>
        <v>0</v>
      </c>
      <c r="H64" s="24">
        <v>2</v>
      </c>
      <c r="I64" s="29">
        <f>IF(H64=0,0,IF(H64=1,6,IF(H64=2,19,IF(H64=3,17.5,0))))</f>
        <v>19</v>
      </c>
      <c r="J64" s="25"/>
      <c r="K64" s="10"/>
      <c r="L64" s="10"/>
      <c r="M64" s="10"/>
      <c r="N64" s="10"/>
      <c r="O64" s="10"/>
      <c r="R64" s="32"/>
      <c r="S64" s="32"/>
    </row>
    <row r="65" spans="1:19" ht="12.75">
      <c r="A65" s="26">
        <v>30058</v>
      </c>
      <c r="B65" s="26"/>
      <c r="C65" s="26"/>
      <c r="D65" s="24"/>
      <c r="E65" s="25"/>
      <c r="F65" s="13">
        <f>(E65)/(100+I65)*I65</f>
        <v>0</v>
      </c>
      <c r="G65" s="13">
        <f>E65-F65</f>
        <v>0</v>
      </c>
      <c r="H65" s="24">
        <v>2</v>
      </c>
      <c r="I65" s="29">
        <f>IF(H65=0,0,IF(H65=1,6,IF(H65=2,19,IF(H65=3,17.5,0))))</f>
        <v>19</v>
      </c>
      <c r="J65" s="25"/>
      <c r="K65" s="10"/>
      <c r="L65" s="10"/>
      <c r="M65" s="10"/>
      <c r="N65" s="10"/>
      <c r="O65" s="10"/>
      <c r="R65" s="12"/>
      <c r="S65" s="12"/>
    </row>
    <row r="66" spans="1:19" ht="12.75">
      <c r="A66" s="26">
        <v>30059</v>
      </c>
      <c r="B66" s="26"/>
      <c r="C66" s="26"/>
      <c r="D66" s="24"/>
      <c r="E66" s="25"/>
      <c r="F66" s="13">
        <f>(E66)/(100+I66)*I66</f>
        <v>0</v>
      </c>
      <c r="G66" s="13">
        <f>E66-F66</f>
        <v>0</v>
      </c>
      <c r="H66" s="24">
        <v>2</v>
      </c>
      <c r="I66" s="29">
        <f>IF(H66=0,0,IF(H66=1,6,IF(H66=2,19,IF(H66=3,17.5,0))))</f>
        <v>19</v>
      </c>
      <c r="J66" s="25"/>
      <c r="K66" s="10"/>
      <c r="L66" s="10"/>
      <c r="M66" s="10"/>
      <c r="N66" s="10"/>
      <c r="O66" s="10"/>
      <c r="R66" s="32"/>
      <c r="S66" s="32"/>
    </row>
    <row r="67" spans="1:19" ht="12.75">
      <c r="A67" s="26">
        <v>30060</v>
      </c>
      <c r="B67" s="26"/>
      <c r="C67" s="26"/>
      <c r="D67" s="24"/>
      <c r="E67" s="25"/>
      <c r="F67" s="13">
        <f>(E67)/(100+I67)*I67</f>
        <v>0</v>
      </c>
      <c r="G67" s="13">
        <f>E67-F67</f>
        <v>0</v>
      </c>
      <c r="H67" s="24">
        <v>2</v>
      </c>
      <c r="I67" s="29">
        <f>IF(H67=0,0,IF(H67=1,6,IF(H67=2,19,IF(H67=3,17.5,0))))</f>
        <v>19</v>
      </c>
      <c r="J67" s="25"/>
      <c r="K67" s="10"/>
      <c r="L67" s="10"/>
      <c r="M67" s="10"/>
      <c r="N67" s="10"/>
      <c r="O67" s="10"/>
      <c r="R67" s="12"/>
      <c r="S67" s="12"/>
    </row>
    <row r="68" spans="1:15" ht="12.75">
      <c r="A68" s="26">
        <v>30061</v>
      </c>
      <c r="B68" s="26"/>
      <c r="C68" s="26"/>
      <c r="D68" s="24"/>
      <c r="E68" s="25"/>
      <c r="F68" s="13">
        <f>(E68)/(100+I68)*I68</f>
        <v>0</v>
      </c>
      <c r="G68" s="13">
        <f>E68-F68</f>
        <v>0</v>
      </c>
      <c r="H68" s="24">
        <v>2</v>
      </c>
      <c r="I68" s="29">
        <f>IF(H68=0,0,IF(H68=1,6,IF(H68=2,19,IF(H68=3,17.5,0))))</f>
        <v>19</v>
      </c>
      <c r="J68" s="25"/>
      <c r="K68" s="10"/>
      <c r="L68" s="10"/>
      <c r="M68" s="10"/>
      <c r="N68" s="10"/>
      <c r="O68" s="10"/>
    </row>
    <row r="69" spans="1:15" ht="12.75">
      <c r="A69" s="26">
        <v>30062</v>
      </c>
      <c r="B69" s="26"/>
      <c r="C69" s="26"/>
      <c r="D69" s="24"/>
      <c r="E69" s="25"/>
      <c r="F69" s="13">
        <f>(E69)/(100+I69)*I69</f>
        <v>0</v>
      </c>
      <c r="G69" s="13">
        <f>E69-F69</f>
        <v>0</v>
      </c>
      <c r="H69" s="24">
        <v>2</v>
      </c>
      <c r="I69" s="29">
        <f>IF(H69=0,0,IF(H69=1,6,IF(H69=2,19,IF(H69=3,17.5,0))))</f>
        <v>19</v>
      </c>
      <c r="J69" s="25"/>
      <c r="K69" s="10"/>
      <c r="L69" s="10"/>
      <c r="M69" s="10"/>
      <c r="N69" s="10"/>
      <c r="O69" s="10"/>
    </row>
    <row r="70" spans="1:15" ht="12.75">
      <c r="A70" s="26">
        <v>30063</v>
      </c>
      <c r="B70" s="26"/>
      <c r="C70" s="26"/>
      <c r="D70" s="24"/>
      <c r="E70" s="25"/>
      <c r="F70" s="13">
        <f>(E70)/(100+I70)*I70</f>
        <v>0</v>
      </c>
      <c r="G70" s="13">
        <f>E70-F70</f>
        <v>0</v>
      </c>
      <c r="H70" s="24">
        <v>2</v>
      </c>
      <c r="I70" s="29">
        <f>IF(H70=0,0,IF(H70=1,6,IF(H70=2,19,IF(H70=3,17.5,0))))</f>
        <v>19</v>
      </c>
      <c r="J70" s="25"/>
      <c r="K70" s="10"/>
      <c r="L70" s="10"/>
      <c r="M70" s="10"/>
      <c r="N70" s="10"/>
      <c r="O70" s="10"/>
    </row>
    <row r="71" spans="1:15" ht="12.75">
      <c r="A71" s="26">
        <v>30064</v>
      </c>
      <c r="B71" s="26"/>
      <c r="C71" s="26"/>
      <c r="D71" s="24"/>
      <c r="E71" s="25"/>
      <c r="F71" s="13">
        <f>(E71)/(100+I71)*I71</f>
        <v>0</v>
      </c>
      <c r="G71" s="13">
        <f>E71-F71</f>
        <v>0</v>
      </c>
      <c r="H71" s="24">
        <v>2</v>
      </c>
      <c r="I71" s="29">
        <f>IF(H71=0,0,IF(H71=1,6,IF(H71=2,19,IF(H71=3,17.5,0))))</f>
        <v>19</v>
      </c>
      <c r="J71" s="25"/>
      <c r="K71" s="10"/>
      <c r="L71" s="10"/>
      <c r="M71" s="10"/>
      <c r="N71" s="10"/>
      <c r="O71" s="10"/>
    </row>
    <row r="72" spans="1:15" ht="12.75">
      <c r="A72" s="26">
        <v>30065</v>
      </c>
      <c r="B72" s="26"/>
      <c r="C72" s="26"/>
      <c r="D72" s="24"/>
      <c r="E72" s="25"/>
      <c r="F72" s="13">
        <f>(E72)/(100+I72)*I72</f>
        <v>0</v>
      </c>
      <c r="G72" s="13">
        <f>E72-F72</f>
        <v>0</v>
      </c>
      <c r="H72" s="24">
        <v>2</v>
      </c>
      <c r="I72" s="29">
        <f>IF(H72=0,0,IF(H72=1,6,IF(H72=2,19,IF(H72=3,17.5,0))))</f>
        <v>19</v>
      </c>
      <c r="J72" s="25"/>
      <c r="K72" s="10"/>
      <c r="L72" s="10"/>
      <c r="M72" s="10"/>
      <c r="N72" s="10"/>
      <c r="O72" s="10"/>
    </row>
    <row r="73" spans="1:15" ht="12.75">
      <c r="A73" s="26">
        <v>30066</v>
      </c>
      <c r="B73" s="26"/>
      <c r="C73" s="26"/>
      <c r="D73" s="24"/>
      <c r="E73" s="25"/>
      <c r="F73" s="13">
        <f>(E73)/(100+I73)*I73</f>
        <v>0</v>
      </c>
      <c r="G73" s="13">
        <f>E73-F73</f>
        <v>0</v>
      </c>
      <c r="H73" s="24">
        <v>2</v>
      </c>
      <c r="I73" s="29">
        <f>IF(H73=0,0,IF(H73=1,6,IF(H73=2,19,IF(H73=3,17.5,0))))</f>
        <v>19</v>
      </c>
      <c r="J73" s="25"/>
      <c r="K73" s="10"/>
      <c r="L73" s="10"/>
      <c r="M73" s="10"/>
      <c r="N73" s="10"/>
      <c r="O73" s="10"/>
    </row>
    <row r="74" spans="1:15" ht="12.75">
      <c r="A74" s="26">
        <v>30067</v>
      </c>
      <c r="B74" s="26"/>
      <c r="C74" s="26"/>
      <c r="D74" s="24"/>
      <c r="E74" s="25"/>
      <c r="F74" s="13">
        <f>(E74)/(100+I74)*I74</f>
        <v>0</v>
      </c>
      <c r="G74" s="13">
        <f>E74-F74</f>
        <v>0</v>
      </c>
      <c r="H74" s="24">
        <v>2</v>
      </c>
      <c r="I74" s="29">
        <f>IF(H74=0,0,IF(H74=1,6,IF(H74=2,19,IF(H74=3,17.5,0))))</f>
        <v>19</v>
      </c>
      <c r="J74" s="25"/>
      <c r="K74" s="10"/>
      <c r="L74" s="10"/>
      <c r="M74" s="10"/>
      <c r="N74" s="10"/>
      <c r="O74" s="10"/>
    </row>
    <row r="75" spans="1:15" ht="12.75">
      <c r="A75" s="26">
        <v>30068</v>
      </c>
      <c r="B75" s="26"/>
      <c r="C75" s="26"/>
      <c r="D75" s="24"/>
      <c r="E75" s="25"/>
      <c r="F75" s="13">
        <f>(E75)/(100+I75)*I75</f>
        <v>0</v>
      </c>
      <c r="G75" s="13">
        <f>E75-F75</f>
        <v>0</v>
      </c>
      <c r="H75" s="24">
        <v>2</v>
      </c>
      <c r="I75" s="29">
        <f>IF(H75=0,0,IF(H75=1,6,IF(H75=2,19,IF(H75=3,17.5,0))))</f>
        <v>19</v>
      </c>
      <c r="J75" s="25"/>
      <c r="K75" s="10"/>
      <c r="L75" s="10"/>
      <c r="M75" s="10"/>
      <c r="N75" s="10"/>
      <c r="O75" s="10"/>
    </row>
    <row r="76" spans="1:15" ht="12.75">
      <c r="A76" s="26">
        <v>30069</v>
      </c>
      <c r="B76" s="26"/>
      <c r="C76" s="26"/>
      <c r="D76" s="24"/>
      <c r="E76" s="25"/>
      <c r="F76" s="13">
        <f>(E76)/(100+I76)*I76</f>
        <v>0</v>
      </c>
      <c r="G76" s="13">
        <f>E76-F76</f>
        <v>0</v>
      </c>
      <c r="H76" s="24">
        <v>2</v>
      </c>
      <c r="I76" s="29">
        <f>IF(H76=0,0,IF(H76=1,6,IF(H76=2,19,IF(H76=3,17.5,0))))</f>
        <v>19</v>
      </c>
      <c r="J76" s="25"/>
      <c r="K76" s="10"/>
      <c r="L76" s="10"/>
      <c r="M76" s="10"/>
      <c r="N76" s="10"/>
      <c r="O76" s="10"/>
    </row>
    <row r="77" spans="1:19" ht="12.75">
      <c r="A77" s="26">
        <v>30070</v>
      </c>
      <c r="B77" s="26"/>
      <c r="C77" s="26"/>
      <c r="D77" s="24"/>
      <c r="E77" s="25"/>
      <c r="F77" s="13">
        <f>(E77)/(100+I77)*I77</f>
        <v>0</v>
      </c>
      <c r="G77" s="13">
        <f>E77-F77</f>
        <v>0</v>
      </c>
      <c r="H77" s="24">
        <v>2</v>
      </c>
      <c r="I77" s="29">
        <f>IF(H77=0,0,IF(H77=1,6,IF(H77=2,19,IF(H77=3,17.5,0))))</f>
        <v>19</v>
      </c>
      <c r="J77" s="25"/>
      <c r="K77" s="10"/>
      <c r="L77" s="10"/>
      <c r="M77" s="10"/>
      <c r="N77" s="10"/>
      <c r="O77" s="10"/>
      <c r="R77" s="31"/>
      <c r="S77" s="31"/>
    </row>
    <row r="78" spans="1:19" ht="12.75">
      <c r="A78" s="26">
        <v>30071</v>
      </c>
      <c r="B78" s="26"/>
      <c r="C78" s="26"/>
      <c r="D78" s="24"/>
      <c r="E78" s="25"/>
      <c r="F78" s="13">
        <f>(E78)/(100+I78)*I78</f>
        <v>0</v>
      </c>
      <c r="G78" s="13">
        <f>E78-F78</f>
        <v>0</v>
      </c>
      <c r="H78" s="24">
        <v>2</v>
      </c>
      <c r="I78" s="29">
        <f>IF(H78=0,0,IF(H78=1,6,IF(H78=2,19,IF(H78=3,17.5,0))))</f>
        <v>19</v>
      </c>
      <c r="J78" s="25"/>
      <c r="K78" s="10"/>
      <c r="L78" s="10"/>
      <c r="M78" s="10"/>
      <c r="N78" s="10"/>
      <c r="O78" s="10"/>
      <c r="R78" s="31"/>
      <c r="S78" s="31"/>
    </row>
    <row r="79" spans="1:19" ht="12.75">
      <c r="A79" s="26">
        <v>30072</v>
      </c>
      <c r="B79" s="26"/>
      <c r="C79" s="26"/>
      <c r="D79" s="24"/>
      <c r="E79" s="25"/>
      <c r="F79" s="13">
        <f>(E79)/(100+I79)*I79</f>
        <v>0</v>
      </c>
      <c r="G79" s="13">
        <f>E79-F79</f>
        <v>0</v>
      </c>
      <c r="H79" s="24">
        <v>2</v>
      </c>
      <c r="I79" s="29">
        <f>IF(H79=0,0,IF(H79=1,6,IF(H79=2,19,IF(H79=3,17.5,0))))</f>
        <v>19</v>
      </c>
      <c r="J79" s="25"/>
      <c r="K79" s="10"/>
      <c r="L79" s="10"/>
      <c r="M79" s="10"/>
      <c r="N79" s="10"/>
      <c r="O79" s="10"/>
      <c r="R79" s="31"/>
      <c r="S79" s="31"/>
    </row>
    <row r="80" spans="1:19" ht="12.75">
      <c r="A80" s="26">
        <v>30073</v>
      </c>
      <c r="B80" s="26"/>
      <c r="C80" s="26"/>
      <c r="D80" s="24"/>
      <c r="E80" s="25"/>
      <c r="F80" s="13">
        <f>(E80)/(100+I80)*I80</f>
        <v>0</v>
      </c>
      <c r="G80" s="13">
        <f>E80-F80</f>
        <v>0</v>
      </c>
      <c r="H80" s="24">
        <v>2</v>
      </c>
      <c r="I80" s="29">
        <f>IF(H80=0,0,IF(H80=1,6,IF(H80=2,19,IF(H80=3,17.5,0))))</f>
        <v>19</v>
      </c>
      <c r="J80" s="25"/>
      <c r="K80" s="10"/>
      <c r="L80" s="10"/>
      <c r="M80" s="10"/>
      <c r="N80" s="10"/>
      <c r="O80" s="10"/>
      <c r="R80" s="31"/>
      <c r="S80" s="31"/>
    </row>
    <row r="81" spans="1:19" ht="12.75">
      <c r="A81" s="26">
        <v>30074</v>
      </c>
      <c r="B81" s="26"/>
      <c r="C81" s="26"/>
      <c r="D81" s="24"/>
      <c r="E81" s="25"/>
      <c r="F81" s="13">
        <f>(E81)/(100+I81)*I81</f>
        <v>0</v>
      </c>
      <c r="G81" s="13">
        <f>E81-F81</f>
        <v>0</v>
      </c>
      <c r="H81" s="24">
        <v>2</v>
      </c>
      <c r="I81" s="29">
        <f>IF(H81=0,0,IF(H81=1,6,IF(H81=2,19,IF(H81=3,17.5,0))))</f>
        <v>19</v>
      </c>
      <c r="J81" s="25"/>
      <c r="K81" s="10"/>
      <c r="L81" s="10"/>
      <c r="M81" s="10"/>
      <c r="N81" s="10"/>
      <c r="O81" s="10"/>
      <c r="R81" s="31"/>
      <c r="S81" s="31"/>
    </row>
    <row r="82" spans="1:19" ht="12.75">
      <c r="A82" s="26">
        <v>30075</v>
      </c>
      <c r="B82" s="26"/>
      <c r="C82" s="26"/>
      <c r="D82" s="24"/>
      <c r="E82" s="25"/>
      <c r="F82" s="13">
        <f>(E82)/(100+I82)*I82</f>
        <v>0</v>
      </c>
      <c r="G82" s="13">
        <f>E82-F82</f>
        <v>0</v>
      </c>
      <c r="H82" s="24">
        <v>2</v>
      </c>
      <c r="I82" s="29">
        <f>IF(H82=0,0,IF(H82=1,6,IF(H82=2,19,IF(H82=3,17.5,0))))</f>
        <v>19</v>
      </c>
      <c r="J82" s="25"/>
      <c r="K82" s="10"/>
      <c r="L82" s="10"/>
      <c r="M82" s="10"/>
      <c r="N82" s="10"/>
      <c r="O82" s="10"/>
      <c r="R82" s="31"/>
      <c r="S82" s="31"/>
    </row>
    <row r="83" spans="1:19" ht="12.75">
      <c r="A83" s="26">
        <v>30076</v>
      </c>
      <c r="B83" s="26"/>
      <c r="C83" s="26"/>
      <c r="D83" s="24"/>
      <c r="E83" s="25"/>
      <c r="F83" s="13">
        <f>(E83)/(100+I83)*I83</f>
        <v>0</v>
      </c>
      <c r="G83" s="13">
        <f>E83-F83</f>
        <v>0</v>
      </c>
      <c r="H83" s="24">
        <v>2</v>
      </c>
      <c r="I83" s="29">
        <f>IF(H83=0,0,IF(H83=1,6,IF(H83=2,19,IF(H83=3,17.5,0))))</f>
        <v>19</v>
      </c>
      <c r="J83" s="25"/>
      <c r="K83" s="10"/>
      <c r="L83" s="10"/>
      <c r="M83" s="10"/>
      <c r="N83" s="10"/>
      <c r="O83" s="10"/>
      <c r="R83" s="31"/>
      <c r="S83" s="31"/>
    </row>
    <row r="84" spans="1:19" ht="12.75">
      <c r="A84" s="26">
        <v>30077</v>
      </c>
      <c r="B84" s="26"/>
      <c r="C84" s="26"/>
      <c r="D84" s="24"/>
      <c r="E84" s="25"/>
      <c r="F84" s="13">
        <f>(E84)/(100+I84)*I84</f>
        <v>0</v>
      </c>
      <c r="G84" s="13">
        <f>E84-F84</f>
        <v>0</v>
      </c>
      <c r="H84" s="24">
        <v>2</v>
      </c>
      <c r="I84" s="29">
        <f>IF(H84=0,0,IF(H84=1,6,IF(H84=2,19,IF(H84=3,17.5,0))))</f>
        <v>19</v>
      </c>
      <c r="J84" s="25"/>
      <c r="K84" s="10"/>
      <c r="L84" s="10"/>
      <c r="M84" s="10"/>
      <c r="N84" s="10"/>
      <c r="O84" s="10"/>
      <c r="R84" s="31"/>
      <c r="S84" s="31"/>
    </row>
    <row r="85" spans="1:18" ht="12.75">
      <c r="A85" s="26">
        <v>30078</v>
      </c>
      <c r="B85" s="26"/>
      <c r="C85" s="26"/>
      <c r="D85" s="24"/>
      <c r="E85" s="25"/>
      <c r="F85" s="13">
        <f>(E85)/(100+I85)*I85</f>
        <v>0</v>
      </c>
      <c r="G85" s="13">
        <f>E85-F85</f>
        <v>0</v>
      </c>
      <c r="H85" s="24">
        <v>2</v>
      </c>
      <c r="I85" s="29">
        <f>IF(H85=0,0,IF(H85=1,6,IF(H85=2,19,IF(H85=3,17.5,0))))</f>
        <v>19</v>
      </c>
      <c r="J85" s="25"/>
      <c r="K85" s="10"/>
      <c r="L85" s="10"/>
      <c r="M85" s="10"/>
      <c r="N85" s="10"/>
      <c r="O85" s="10"/>
      <c r="R85" s="31"/>
    </row>
    <row r="86" spans="1:18" ht="12.75">
      <c r="A86" s="26">
        <v>30079</v>
      </c>
      <c r="B86" s="26"/>
      <c r="C86" s="26"/>
      <c r="D86" s="24"/>
      <c r="E86" s="25"/>
      <c r="F86" s="13">
        <f>(E86)/(100+I86)*I86</f>
        <v>0</v>
      </c>
      <c r="G86" s="13">
        <f>E86-F86</f>
        <v>0</v>
      </c>
      <c r="H86" s="24">
        <v>2</v>
      </c>
      <c r="I86" s="29">
        <f>IF(H86=0,0,IF(H86=1,6,IF(H86=2,19,IF(H86=3,17.5,0))))</f>
        <v>19</v>
      </c>
      <c r="J86" s="25"/>
      <c r="K86" s="10"/>
      <c r="L86" s="10"/>
      <c r="M86" s="10"/>
      <c r="N86" s="10"/>
      <c r="O86" s="10"/>
      <c r="R86" s="31"/>
    </row>
    <row r="87" spans="1:15" ht="12.75">
      <c r="A87" s="26">
        <v>30080</v>
      </c>
      <c r="B87" s="26"/>
      <c r="C87" s="26"/>
      <c r="D87" s="24"/>
      <c r="E87" s="25"/>
      <c r="F87" s="13">
        <f>(E87)/(100+I87)*I87</f>
        <v>0</v>
      </c>
      <c r="G87" s="13">
        <f>E87-F87</f>
        <v>0</v>
      </c>
      <c r="H87" s="24">
        <v>2</v>
      </c>
      <c r="I87" s="29">
        <f>IF(H87=0,0,IF(H87=1,6,IF(H87=2,19,IF(H87=3,17.5,0))))</f>
        <v>19</v>
      </c>
      <c r="J87" s="25"/>
      <c r="K87" s="10"/>
      <c r="L87" s="10"/>
      <c r="M87" s="10"/>
      <c r="N87" s="10"/>
      <c r="O87" s="10"/>
    </row>
    <row r="88" spans="1:15" ht="12.75">
      <c r="A88" s="26">
        <v>30081</v>
      </c>
      <c r="B88" s="26"/>
      <c r="C88" s="26"/>
      <c r="D88" s="24"/>
      <c r="E88" s="25"/>
      <c r="F88" s="13">
        <f>(E88)/(100+I88)*I88</f>
        <v>0</v>
      </c>
      <c r="G88" s="13">
        <f>E88-F88</f>
        <v>0</v>
      </c>
      <c r="H88" s="24">
        <v>2</v>
      </c>
      <c r="I88" s="29">
        <f>IF(H88=0,0,IF(H88=1,6,IF(H88=2,19,IF(H88=3,17.5,0))))</f>
        <v>19</v>
      </c>
      <c r="J88" s="25"/>
      <c r="K88" s="10"/>
      <c r="L88" s="10"/>
      <c r="M88" s="10"/>
      <c r="N88" s="10"/>
      <c r="O88" s="10"/>
    </row>
    <row r="89" spans="1:15" ht="12.75">
      <c r="A89" s="26">
        <v>30082</v>
      </c>
      <c r="B89" s="26"/>
      <c r="C89" s="26"/>
      <c r="D89" s="24"/>
      <c r="E89" s="25"/>
      <c r="F89" s="13">
        <f>(E89)/(100+I89)*I89</f>
        <v>0</v>
      </c>
      <c r="G89" s="13">
        <f>E89-F89</f>
        <v>0</v>
      </c>
      <c r="H89" s="24">
        <v>2</v>
      </c>
      <c r="I89" s="29">
        <f>IF(H89=0,0,IF(H89=1,6,IF(H89=2,19,IF(H89=3,17.5,0))))</f>
        <v>19</v>
      </c>
      <c r="J89" s="25"/>
      <c r="K89" s="10"/>
      <c r="L89" s="10"/>
      <c r="M89" s="10"/>
      <c r="N89" s="10"/>
      <c r="O89" s="10"/>
    </row>
    <row r="90" spans="1:15" ht="12.75">
      <c r="A90" s="26">
        <v>30083</v>
      </c>
      <c r="B90" s="26"/>
      <c r="C90" s="26"/>
      <c r="D90" s="24"/>
      <c r="E90" s="25"/>
      <c r="F90" s="13">
        <f>(E90)/(100+I90)*I90</f>
        <v>0</v>
      </c>
      <c r="G90" s="13">
        <f>E90-F90</f>
        <v>0</v>
      </c>
      <c r="H90" s="24">
        <v>2</v>
      </c>
      <c r="I90" s="29">
        <f>IF(H90=0,0,IF(H90=1,6,IF(H90=2,19,IF(H90=3,17.5,0))))</f>
        <v>19</v>
      </c>
      <c r="J90" s="25"/>
      <c r="K90" s="10"/>
      <c r="L90" s="10"/>
      <c r="M90" s="10"/>
      <c r="N90" s="10"/>
      <c r="O90" s="10"/>
    </row>
    <row r="91" spans="1:15" ht="12.75">
      <c r="A91" s="26">
        <v>30084</v>
      </c>
      <c r="B91" s="26"/>
      <c r="C91" s="26"/>
      <c r="D91" s="24"/>
      <c r="E91" s="25"/>
      <c r="F91" s="13">
        <f>(E91)/(100+I91)*I91</f>
        <v>0</v>
      </c>
      <c r="G91" s="13">
        <f>E91-F91</f>
        <v>0</v>
      </c>
      <c r="H91" s="24">
        <v>2</v>
      </c>
      <c r="I91" s="29">
        <f>IF(H91=0,0,IF(H91=1,6,IF(H91=2,19,IF(H91=3,17.5,0))))</f>
        <v>19</v>
      </c>
      <c r="J91" s="25"/>
      <c r="K91" s="10"/>
      <c r="L91" s="10"/>
      <c r="M91" s="10"/>
      <c r="N91" s="10"/>
      <c r="O91" s="10"/>
    </row>
    <row r="92" spans="1:15" ht="12.75">
      <c r="A92" s="26">
        <v>30085</v>
      </c>
      <c r="B92" s="26"/>
      <c r="C92" s="26"/>
      <c r="D92" s="24"/>
      <c r="E92" s="25"/>
      <c r="F92" s="13">
        <f>(E92)/(100+I92)*I92</f>
        <v>0</v>
      </c>
      <c r="G92" s="13">
        <f>E92-F92</f>
        <v>0</v>
      </c>
      <c r="H92" s="24">
        <v>2</v>
      </c>
      <c r="I92" s="29">
        <f>IF(H92=0,0,IF(H92=1,6,IF(H92=2,19,IF(H92=3,17.5,0))))</f>
        <v>19</v>
      </c>
      <c r="J92" s="25"/>
      <c r="K92" s="10"/>
      <c r="L92" s="10"/>
      <c r="M92" s="10"/>
      <c r="N92" s="10"/>
      <c r="O92" s="10"/>
    </row>
    <row r="93" spans="1:15" ht="12.75">
      <c r="A93" s="26">
        <v>30086</v>
      </c>
      <c r="B93" s="26"/>
      <c r="C93" s="26"/>
      <c r="D93" s="24"/>
      <c r="E93" s="25"/>
      <c r="F93" s="13">
        <f>(E93)/(100+I93)*I93</f>
        <v>0</v>
      </c>
      <c r="G93" s="13">
        <f>E93-F93</f>
        <v>0</v>
      </c>
      <c r="H93" s="24">
        <v>2</v>
      </c>
      <c r="I93" s="29">
        <f>IF(H93=0,0,IF(H93=1,6,IF(H93=2,19,IF(H93=3,17.5,0))))</f>
        <v>19</v>
      </c>
      <c r="J93" s="25"/>
      <c r="K93" s="10"/>
      <c r="L93" s="10"/>
      <c r="M93" s="10"/>
      <c r="N93" s="10"/>
      <c r="O93" s="10"/>
    </row>
    <row r="94" spans="1:15" ht="12.75">
      <c r="A94" s="26">
        <v>30087</v>
      </c>
      <c r="B94" s="26"/>
      <c r="C94" s="26"/>
      <c r="D94" s="24"/>
      <c r="E94" s="25"/>
      <c r="F94" s="13">
        <f>(E94)/(100+I94)*I94</f>
        <v>0</v>
      </c>
      <c r="G94" s="13">
        <f>E94-F94</f>
        <v>0</v>
      </c>
      <c r="H94" s="24">
        <v>2</v>
      </c>
      <c r="I94" s="29">
        <f>IF(H94=0,0,IF(H94=1,6,IF(H94=2,19,IF(H94=3,17.5,0))))</f>
        <v>19</v>
      </c>
      <c r="J94" s="25"/>
      <c r="K94" s="10"/>
      <c r="L94" s="10"/>
      <c r="M94" s="10"/>
      <c r="N94" s="10"/>
      <c r="O94" s="10"/>
    </row>
    <row r="95" spans="1:15" ht="12.75">
      <c r="A95" s="26">
        <v>30088</v>
      </c>
      <c r="B95" s="26"/>
      <c r="C95" s="26"/>
      <c r="D95" s="24"/>
      <c r="E95" s="25"/>
      <c r="F95" s="13">
        <f>(E95)/(100+I95)*I95</f>
        <v>0</v>
      </c>
      <c r="G95" s="13">
        <f>E95-F95</f>
        <v>0</v>
      </c>
      <c r="H95" s="24">
        <v>2</v>
      </c>
      <c r="I95" s="29">
        <f>IF(H95=0,0,IF(H95=1,6,IF(H95=2,19,IF(H95=3,17.5,0))))</f>
        <v>19</v>
      </c>
      <c r="J95" s="25"/>
      <c r="K95" s="10"/>
      <c r="L95" s="10"/>
      <c r="M95" s="10"/>
      <c r="N95" s="10"/>
      <c r="O95" s="10"/>
    </row>
    <row r="96" spans="1:15" ht="12.75">
      <c r="A96" s="26">
        <v>30089</v>
      </c>
      <c r="B96" s="26"/>
      <c r="C96" s="26"/>
      <c r="D96" s="24"/>
      <c r="E96" s="25"/>
      <c r="F96" s="13">
        <f>(E96)/(100+I96)*I96</f>
        <v>0</v>
      </c>
      <c r="G96" s="13">
        <f>E96-F96</f>
        <v>0</v>
      </c>
      <c r="H96" s="24">
        <v>2</v>
      </c>
      <c r="I96" s="29">
        <f>IF(H96=0,0,IF(H96=1,6,IF(H96=2,19,IF(H96=3,17.5,0))))</f>
        <v>19</v>
      </c>
      <c r="J96" s="25"/>
      <c r="K96" s="10"/>
      <c r="L96" s="10"/>
      <c r="M96" s="10"/>
      <c r="N96" s="10"/>
      <c r="O96" s="10"/>
    </row>
    <row r="97" spans="1:15" ht="12.75">
      <c r="A97" s="26">
        <v>30090</v>
      </c>
      <c r="B97" s="26"/>
      <c r="C97" s="26"/>
      <c r="D97" s="24"/>
      <c r="E97" s="25"/>
      <c r="F97" s="13">
        <f>(E97)/(100+I97)*I97</f>
        <v>0</v>
      </c>
      <c r="G97" s="13">
        <f>E97-F97</f>
        <v>0</v>
      </c>
      <c r="H97" s="24">
        <v>2</v>
      </c>
      <c r="I97" s="29">
        <f>IF(H97=0,0,IF(H97=1,6,IF(H97=2,19,IF(H97=3,17.5,0))))</f>
        <v>19</v>
      </c>
      <c r="J97" s="25"/>
      <c r="K97" s="10"/>
      <c r="L97" s="10"/>
      <c r="M97" s="10"/>
      <c r="N97" s="10"/>
      <c r="O97" s="10"/>
    </row>
    <row r="98" spans="1:15" ht="12.75">
      <c r="A98" s="26">
        <v>30091</v>
      </c>
      <c r="B98" s="26"/>
      <c r="C98" s="26"/>
      <c r="D98" s="24"/>
      <c r="E98" s="25"/>
      <c r="F98" s="13">
        <f>(E98)/(100+I98)*I98</f>
        <v>0</v>
      </c>
      <c r="G98" s="13">
        <f>E98-F98</f>
        <v>0</v>
      </c>
      <c r="H98" s="24">
        <v>2</v>
      </c>
      <c r="I98" s="29">
        <f>IF(H98=0,0,IF(H98=1,6,IF(H98=2,19,IF(H98=3,17.5,0))))</f>
        <v>19</v>
      </c>
      <c r="J98" s="25"/>
      <c r="K98" s="10"/>
      <c r="L98" s="10"/>
      <c r="M98" s="10"/>
      <c r="N98" s="10"/>
      <c r="O98" s="10"/>
    </row>
    <row r="99" spans="1:15" ht="12.75">
      <c r="A99" s="26">
        <v>30092</v>
      </c>
      <c r="B99" s="26"/>
      <c r="C99" s="26"/>
      <c r="D99" s="24"/>
      <c r="E99" s="25"/>
      <c r="F99" s="13">
        <f>(E99)/(100+I99)*I99</f>
        <v>0</v>
      </c>
      <c r="G99" s="13">
        <f>E99-F99</f>
        <v>0</v>
      </c>
      <c r="H99" s="24">
        <v>2</v>
      </c>
      <c r="I99" s="29">
        <f>IF(H99=0,0,IF(H99=1,6,IF(H99=2,19,IF(H99=3,17.5,0))))</f>
        <v>19</v>
      </c>
      <c r="J99" s="25"/>
      <c r="K99" s="10"/>
      <c r="L99" s="10"/>
      <c r="M99" s="10"/>
      <c r="N99" s="10"/>
      <c r="O99" s="10"/>
    </row>
    <row r="100" spans="1:15" ht="12.75">
      <c r="A100" s="26">
        <v>30093</v>
      </c>
      <c r="B100" s="26"/>
      <c r="C100" s="26"/>
      <c r="D100" s="24"/>
      <c r="E100" s="25"/>
      <c r="F100" s="13">
        <f>(E100)/(100+I100)*I100</f>
        <v>0</v>
      </c>
      <c r="G100" s="13">
        <f>E100-F100</f>
        <v>0</v>
      </c>
      <c r="H100" s="24">
        <v>2</v>
      </c>
      <c r="I100" s="29">
        <f>IF(H100=0,0,IF(H100=1,6,IF(H100=2,19,IF(H100=3,17.5,0))))</f>
        <v>19</v>
      </c>
      <c r="J100" s="25"/>
      <c r="K100" s="10"/>
      <c r="L100" s="10"/>
      <c r="M100" s="10"/>
      <c r="N100" s="10"/>
      <c r="O100" s="10"/>
    </row>
    <row r="101" spans="1:15" ht="12.75">
      <c r="A101" s="26">
        <v>30094</v>
      </c>
      <c r="B101" s="26"/>
      <c r="C101" s="26"/>
      <c r="D101" s="24"/>
      <c r="E101" s="25"/>
      <c r="F101" s="13">
        <f>(E101)/(100+I101)*I101</f>
        <v>0</v>
      </c>
      <c r="G101" s="13">
        <f>E101-F101</f>
        <v>0</v>
      </c>
      <c r="H101" s="24">
        <v>2</v>
      </c>
      <c r="I101" s="29">
        <f>IF(H101=0,0,IF(H101=1,6,IF(H101=2,19,IF(H101=3,17.5,0))))</f>
        <v>19</v>
      </c>
      <c r="J101" s="25"/>
      <c r="K101" s="10"/>
      <c r="L101" s="10"/>
      <c r="M101" s="10"/>
      <c r="N101" s="10"/>
      <c r="O101" s="10"/>
    </row>
    <row r="102" spans="1:15" ht="12.75">
      <c r="A102" s="26">
        <v>30095</v>
      </c>
      <c r="B102" s="26"/>
      <c r="C102" s="26"/>
      <c r="D102" s="24"/>
      <c r="E102" s="25"/>
      <c r="F102" s="13">
        <f>(E102)/(100+I102)*I102</f>
        <v>0</v>
      </c>
      <c r="G102" s="13">
        <f>E102-F102</f>
        <v>0</v>
      </c>
      <c r="H102" s="24">
        <v>2</v>
      </c>
      <c r="I102" s="29">
        <f>IF(H102=0,0,IF(H102=1,6,IF(H102=2,19,IF(H102=3,17.5,0))))</f>
        <v>19</v>
      </c>
      <c r="J102" s="25"/>
      <c r="K102" s="10"/>
      <c r="L102" s="10"/>
      <c r="M102" s="10"/>
      <c r="N102" s="10"/>
      <c r="O102" s="10"/>
    </row>
    <row r="103" spans="1:15" ht="12.75">
      <c r="A103" s="26">
        <v>30096</v>
      </c>
      <c r="B103" s="26"/>
      <c r="C103" s="26"/>
      <c r="D103" s="24"/>
      <c r="E103" s="25"/>
      <c r="F103" s="13">
        <f>(E103)/(100+I103)*I103</f>
        <v>0</v>
      </c>
      <c r="G103" s="13">
        <f>E103-F103</f>
        <v>0</v>
      </c>
      <c r="H103" s="24">
        <v>2</v>
      </c>
      <c r="I103" s="29">
        <f>IF(H103=0,0,IF(H103=1,6,IF(H103=2,19,IF(H103=3,17.5,0))))</f>
        <v>19</v>
      </c>
      <c r="J103" s="25"/>
      <c r="K103" s="10"/>
      <c r="L103" s="10"/>
      <c r="M103" s="10"/>
      <c r="N103" s="10"/>
      <c r="O103" s="10"/>
    </row>
    <row r="104" spans="1:15" ht="12.75">
      <c r="A104" s="26">
        <v>30097</v>
      </c>
      <c r="B104" s="26"/>
      <c r="C104" s="26"/>
      <c r="D104" s="24"/>
      <c r="E104" s="25"/>
      <c r="F104" s="13">
        <f>(E104)/(100+I104)*I104</f>
        <v>0</v>
      </c>
      <c r="G104" s="13">
        <f>E104-F104</f>
        <v>0</v>
      </c>
      <c r="H104" s="24">
        <v>2</v>
      </c>
      <c r="I104" s="29">
        <f>IF(H104=0,0,IF(H104=1,6,IF(H104=2,19,IF(H104=3,17.5,0))))</f>
        <v>19</v>
      </c>
      <c r="J104" s="25"/>
      <c r="K104" s="10"/>
      <c r="L104" s="10"/>
      <c r="M104" s="10"/>
      <c r="N104" s="10"/>
      <c r="O104" s="10"/>
    </row>
    <row r="105" spans="1:15" ht="12.75">
      <c r="A105" s="26">
        <v>30098</v>
      </c>
      <c r="B105" s="26"/>
      <c r="C105" s="26"/>
      <c r="D105" s="24"/>
      <c r="E105" s="25"/>
      <c r="F105" s="13">
        <f>(E105)/(100+I105)*I105</f>
        <v>0</v>
      </c>
      <c r="G105" s="13">
        <f>E105-F105</f>
        <v>0</v>
      </c>
      <c r="H105" s="24">
        <v>2</v>
      </c>
      <c r="I105" s="29">
        <f>IF(H105=0,0,IF(H105=1,6,IF(H105=2,19,IF(H105=3,17.5,0))))</f>
        <v>19</v>
      </c>
      <c r="J105" s="25"/>
      <c r="K105" s="10"/>
      <c r="L105" s="10"/>
      <c r="M105" s="10"/>
      <c r="N105" s="10"/>
      <c r="O105" s="10"/>
    </row>
    <row r="106" spans="1:15" ht="12.75">
      <c r="A106" s="26">
        <v>30099</v>
      </c>
      <c r="B106" s="26"/>
      <c r="C106" s="26"/>
      <c r="D106" s="24"/>
      <c r="E106" s="25"/>
      <c r="F106" s="13">
        <f>(E106)/(100+I106)*I106</f>
        <v>0</v>
      </c>
      <c r="G106" s="13">
        <f>E106-F106</f>
        <v>0</v>
      </c>
      <c r="H106" s="24">
        <v>2</v>
      </c>
      <c r="I106" s="29">
        <f>IF(H106=0,0,IF(H106=1,6,IF(H106=2,19,IF(H106=3,17.5,0))))</f>
        <v>19</v>
      </c>
      <c r="J106" s="25"/>
      <c r="K106" s="10"/>
      <c r="L106" s="10"/>
      <c r="M106" s="10"/>
      <c r="N106" s="10"/>
      <c r="O106" s="10"/>
    </row>
    <row r="107" spans="1:15" ht="12.75">
      <c r="A107" s="26">
        <v>30100</v>
      </c>
      <c r="B107" s="26"/>
      <c r="C107" s="26"/>
      <c r="D107" s="24"/>
      <c r="E107" s="25"/>
      <c r="F107" s="13">
        <f>(E107)/(100+I107)*I107</f>
        <v>0</v>
      </c>
      <c r="G107" s="13">
        <f>E107-F107</f>
        <v>0</v>
      </c>
      <c r="H107" s="24">
        <v>2</v>
      </c>
      <c r="I107" s="29">
        <f>IF(H107=0,0,IF(H107=1,6,IF(H107=2,19,IF(H107=3,17.5,0))))</f>
        <v>19</v>
      </c>
      <c r="J107" s="25"/>
      <c r="K107" s="10"/>
      <c r="L107" s="10"/>
      <c r="M107" s="10"/>
      <c r="N107" s="10"/>
      <c r="O107" s="10"/>
    </row>
    <row r="108" spans="1:15" ht="12.75">
      <c r="A108" s="24"/>
      <c r="B108" s="24"/>
      <c r="C108" s="24"/>
      <c r="D108" s="24"/>
      <c r="E108" s="25"/>
      <c r="F108" s="25"/>
      <c r="G108" s="25"/>
      <c r="H108" s="10"/>
      <c r="I108" s="10"/>
      <c r="J108" s="25"/>
      <c r="K108" s="10"/>
      <c r="L108" s="10"/>
      <c r="M108" s="10"/>
      <c r="N108" s="10"/>
      <c r="O108" s="10"/>
    </row>
    <row r="109" spans="1:15" ht="12.75">
      <c r="A109" s="24"/>
      <c r="B109" s="24"/>
      <c r="C109" s="24"/>
      <c r="D109" s="24"/>
      <c r="E109" s="13">
        <f>SUM(E8:E108)</f>
        <v>0</v>
      </c>
      <c r="F109" s="13">
        <f>SUM(F8:F108)</f>
        <v>0</v>
      </c>
      <c r="G109" s="13">
        <f>SUM(G8:G108)</f>
        <v>0</v>
      </c>
      <c r="H109" s="14"/>
      <c r="I109" s="14"/>
      <c r="J109" s="13">
        <f>SUM(J8:J108)</f>
        <v>0</v>
      </c>
      <c r="K109" s="10"/>
      <c r="L109" s="10"/>
      <c r="M109" s="10"/>
      <c r="N109" s="10"/>
      <c r="O109" s="10"/>
    </row>
    <row r="110" spans="1:15" ht="12.75">
      <c r="A110" s="24"/>
      <c r="B110" s="24"/>
      <c r="C110" s="24"/>
      <c r="D110" s="24"/>
      <c r="E110" s="25"/>
      <c r="F110" s="25"/>
      <c r="G110" s="25"/>
      <c r="H110" s="10"/>
      <c r="I110" s="10"/>
      <c r="J110" s="10"/>
      <c r="K110" s="10"/>
      <c r="L110" s="10"/>
      <c r="M110" s="10"/>
      <c r="N110" s="10"/>
      <c r="O110" s="10"/>
    </row>
    <row r="111" spans="1:15" ht="12.75">
      <c r="A111" s="3" t="s">
        <v>22</v>
      </c>
      <c r="B111" s="3"/>
      <c r="C111" s="3"/>
      <c r="D111" s="24"/>
      <c r="E111" s="25"/>
      <c r="F111" s="25"/>
      <c r="G111" s="25"/>
      <c r="H111" s="10"/>
      <c r="I111" s="10"/>
      <c r="J111" s="10"/>
      <c r="K111" s="10"/>
      <c r="L111" s="10"/>
      <c r="M111" s="10"/>
      <c r="N111" s="10"/>
      <c r="O111" s="10"/>
    </row>
    <row r="112" spans="1:15" ht="12.75">
      <c r="A112" s="10"/>
      <c r="B112" s="10"/>
      <c r="C112" s="10"/>
      <c r="D112" s="10"/>
      <c r="E112" s="25"/>
      <c r="F112" s="25"/>
      <c r="G112" s="25"/>
      <c r="H112" s="34"/>
      <c r="I112" s="10"/>
      <c r="J112" s="10"/>
      <c r="K112" s="10"/>
      <c r="L112" s="10"/>
      <c r="M112" s="10"/>
      <c r="N112" s="10"/>
      <c r="O112" s="10"/>
    </row>
    <row r="113" spans="1:15" ht="12.75">
      <c r="A113" s="24"/>
      <c r="B113" s="24"/>
      <c r="C113" s="24"/>
      <c r="D113" s="24">
        <v>13</v>
      </c>
      <c r="E113" s="25">
        <v>0</v>
      </c>
      <c r="F113" s="13">
        <f>(E113)/(100+I113)*I113</f>
        <v>0</v>
      </c>
      <c r="G113" s="13">
        <f>E113-F113</f>
        <v>0</v>
      </c>
      <c r="H113" s="24">
        <v>0</v>
      </c>
      <c r="I113" s="29">
        <f>IF(H113=0,0,IF(H113=1,6,IF(H113=2,17.5,IF(H113=3,18.5,0))))</f>
        <v>0</v>
      </c>
      <c r="J113" s="10"/>
      <c r="K113" s="10"/>
      <c r="L113" s="10"/>
      <c r="M113" s="10"/>
      <c r="N113" s="10"/>
      <c r="O113" s="10"/>
    </row>
    <row r="114" spans="1:15" ht="12.75">
      <c r="A114" s="24"/>
      <c r="B114" s="24"/>
      <c r="C114" s="24"/>
      <c r="D114" s="24">
        <v>13</v>
      </c>
      <c r="E114" s="25"/>
      <c r="F114" s="13">
        <f>(E114)/(100+I114)*I114</f>
        <v>0</v>
      </c>
      <c r="G114" s="13">
        <f>E114-F114</f>
        <v>0</v>
      </c>
      <c r="H114" s="24">
        <v>0</v>
      </c>
      <c r="I114" s="29">
        <f>IF(H114=0,0,IF(H114=1,6,IF(H114=2,17.5,IF(H114=3,18.5,0))))</f>
        <v>0</v>
      </c>
      <c r="J114" s="10"/>
      <c r="K114" s="10"/>
      <c r="L114" s="10"/>
      <c r="M114" s="10"/>
      <c r="N114" s="10"/>
      <c r="O114" s="10"/>
    </row>
    <row r="115" spans="1:15" ht="12.75">
      <c r="A115" s="24"/>
      <c r="B115" s="24"/>
      <c r="C115" s="24"/>
      <c r="D115" s="24">
        <v>13</v>
      </c>
      <c r="E115" s="25"/>
      <c r="F115" s="13">
        <f>(E115)/(100+I115)*I115</f>
        <v>0</v>
      </c>
      <c r="G115" s="13">
        <f>E115-F115</f>
        <v>0</v>
      </c>
      <c r="H115" s="24">
        <v>0</v>
      </c>
      <c r="I115" s="29">
        <f>IF(H115=0,0,IF(H115=1,6,IF(H115=2,17.5,IF(H115=3,18.5,0))))</f>
        <v>0</v>
      </c>
      <c r="J115" s="10"/>
      <c r="K115" s="10"/>
      <c r="L115" s="10"/>
      <c r="M115" s="10"/>
      <c r="N115" s="10"/>
      <c r="O115" s="10"/>
    </row>
    <row r="116" spans="1:15" ht="12.75">
      <c r="A116" s="10"/>
      <c r="B116" s="10"/>
      <c r="C116" s="10"/>
      <c r="D116" s="10"/>
      <c r="E116" s="13"/>
      <c r="F116" s="13"/>
      <c r="G116" s="13"/>
      <c r="H116" s="14" t="s">
        <v>23</v>
      </c>
      <c r="I116" s="14"/>
      <c r="J116" s="14"/>
      <c r="K116" s="10"/>
      <c r="L116" s="10"/>
      <c r="M116" s="10"/>
      <c r="N116" s="10"/>
      <c r="O116" s="10"/>
    </row>
    <row r="117" spans="1:15" ht="12.75">
      <c r="A117" s="10"/>
      <c r="B117" s="10"/>
      <c r="C117" s="10"/>
      <c r="D117" s="10"/>
      <c r="E117" s="13">
        <f>SUM(E113:E116)</f>
        <v>0</v>
      </c>
      <c r="F117" s="13">
        <f>SUM(F113:F116)</f>
        <v>0</v>
      </c>
      <c r="G117" s="13">
        <f>SUM(G113:G116)</f>
        <v>0</v>
      </c>
      <c r="H117" s="35" t="s">
        <v>24</v>
      </c>
      <c r="I117" s="14"/>
      <c r="J117" s="14"/>
      <c r="K117" s="10"/>
      <c r="L117" s="10"/>
      <c r="M117" s="10"/>
      <c r="N117" s="10"/>
      <c r="O117" s="10"/>
    </row>
    <row r="118" spans="1:15" ht="12.75">
      <c r="A118" s="24"/>
      <c r="B118" s="24"/>
      <c r="C118" s="24"/>
      <c r="D118" s="24"/>
      <c r="E118" s="25"/>
      <c r="F118" s="25"/>
      <c r="G118" s="25"/>
      <c r="H118" s="10"/>
      <c r="I118" s="10"/>
      <c r="J118" s="10"/>
      <c r="K118" s="10"/>
      <c r="L118" s="10"/>
      <c r="M118" s="10"/>
      <c r="N118" s="10"/>
      <c r="O118" s="10"/>
    </row>
    <row r="119" spans="1:15" ht="12.75">
      <c r="A119" s="3" t="s">
        <v>13</v>
      </c>
      <c r="B119" s="3"/>
      <c r="C119" s="3"/>
      <c r="D119" s="12"/>
      <c r="E119" s="13"/>
      <c r="F119" s="13"/>
      <c r="G119" s="16" t="s">
        <v>25</v>
      </c>
      <c r="H119" s="31"/>
      <c r="I119" s="36" t="s">
        <v>26</v>
      </c>
      <c r="J119" s="17" t="s">
        <v>27</v>
      </c>
      <c r="K119" s="10"/>
      <c r="L119" s="10"/>
      <c r="M119" s="10"/>
      <c r="N119" s="10"/>
      <c r="O119" s="10"/>
    </row>
    <row r="120" spans="1:15" ht="12.75">
      <c r="A120" s="12"/>
      <c r="B120" s="12"/>
      <c r="C120" s="12"/>
      <c r="D120" s="12"/>
      <c r="E120" s="13"/>
      <c r="F120" s="13"/>
      <c r="G120" s="13"/>
      <c r="H120" s="14"/>
      <c r="I120" s="14"/>
      <c r="J120" s="14"/>
      <c r="K120" s="10"/>
      <c r="L120" s="10"/>
      <c r="M120" s="10"/>
      <c r="N120" s="10"/>
      <c r="O120" s="10"/>
    </row>
    <row r="121" spans="1:15" ht="12.75">
      <c r="A121" s="12" t="s">
        <v>28</v>
      </c>
      <c r="B121" s="12"/>
      <c r="C121" s="12"/>
      <c r="D121" s="12"/>
      <c r="E121" s="13"/>
      <c r="F121" s="13"/>
      <c r="G121" s="37">
        <f>SUMIF(H8:H108,"=2",G8:G108)</f>
        <v>0</v>
      </c>
      <c r="H121" s="37"/>
      <c r="I121" s="37">
        <f>G121*0.19</f>
        <v>0</v>
      </c>
      <c r="J121" s="14">
        <v>2</v>
      </c>
      <c r="K121" s="14"/>
      <c r="L121" s="10"/>
      <c r="M121" s="10"/>
      <c r="N121" s="10"/>
      <c r="O121" s="10"/>
    </row>
    <row r="122" spans="1:15" ht="12.75">
      <c r="A122" s="12" t="s">
        <v>29</v>
      </c>
      <c r="B122" s="12"/>
      <c r="C122" s="12"/>
      <c r="D122" s="12"/>
      <c r="E122" s="13"/>
      <c r="F122" s="13"/>
      <c r="G122" s="37">
        <f>SUMIF(H8:H108,"=1",G8:G108)</f>
        <v>0</v>
      </c>
      <c r="H122" s="37"/>
      <c r="I122" s="37">
        <f>G122*0.06</f>
        <v>0</v>
      </c>
      <c r="J122" s="14">
        <v>1</v>
      </c>
      <c r="K122" s="14" t="s">
        <v>30</v>
      </c>
      <c r="L122" s="10"/>
      <c r="M122" s="10"/>
      <c r="N122" s="10"/>
      <c r="O122" s="10"/>
    </row>
    <row r="123" spans="1:15" ht="12.75">
      <c r="A123" s="12" t="s">
        <v>31</v>
      </c>
      <c r="B123" s="12"/>
      <c r="C123" s="12"/>
      <c r="D123" s="12"/>
      <c r="E123" s="13"/>
      <c r="F123" s="13"/>
      <c r="G123" s="37">
        <f>SUMIF(H8:H108,"=0",G8:G108)</f>
        <v>0</v>
      </c>
      <c r="H123" s="37"/>
      <c r="I123" s="37"/>
      <c r="J123" s="14">
        <v>0</v>
      </c>
      <c r="K123" s="14" t="s">
        <v>32</v>
      </c>
      <c r="L123" s="10"/>
      <c r="M123" s="10"/>
      <c r="N123" s="10"/>
      <c r="O123" s="10"/>
    </row>
    <row r="124" spans="1:15" ht="12.75">
      <c r="A124" s="12" t="s">
        <v>33</v>
      </c>
      <c r="B124" s="12"/>
      <c r="C124" s="12"/>
      <c r="D124" s="12"/>
      <c r="E124" s="13"/>
      <c r="F124" s="13"/>
      <c r="G124" s="37">
        <f>SUMIF(H8:H108,"=",G8:G108)</f>
        <v>0</v>
      </c>
      <c r="H124" s="37"/>
      <c r="I124" s="37"/>
      <c r="J124" s="14" t="s">
        <v>34</v>
      </c>
      <c r="K124" s="10"/>
      <c r="L124" s="10"/>
      <c r="M124" s="10"/>
      <c r="N124" s="10"/>
      <c r="O124" s="10"/>
    </row>
    <row r="125" spans="1:15" ht="12.75">
      <c r="A125" s="12" t="s">
        <v>35</v>
      </c>
      <c r="B125" s="12"/>
      <c r="C125" s="12"/>
      <c r="D125" s="12"/>
      <c r="E125" s="13"/>
      <c r="F125" s="13"/>
      <c r="G125" s="37">
        <f>SUMIF(H8:H108,"&gt;2",G8:G108)</f>
        <v>0</v>
      </c>
      <c r="H125" s="37"/>
      <c r="I125" s="37"/>
      <c r="J125" s="14" t="s">
        <v>36</v>
      </c>
      <c r="K125" s="10"/>
      <c r="L125" s="10"/>
      <c r="M125" s="10"/>
      <c r="N125" s="10"/>
      <c r="O125" s="10"/>
    </row>
    <row r="126" spans="1:15" ht="12.75">
      <c r="A126" s="12"/>
      <c r="B126" s="12"/>
      <c r="C126" s="12"/>
      <c r="D126" s="12"/>
      <c r="E126" s="13"/>
      <c r="F126" s="13"/>
      <c r="G126" s="38" t="s">
        <v>37</v>
      </c>
      <c r="H126" s="37"/>
      <c r="I126" s="38" t="s">
        <v>37</v>
      </c>
      <c r="J126" s="14"/>
      <c r="K126" s="10"/>
      <c r="L126" s="10"/>
      <c r="M126" s="10"/>
      <c r="N126" s="10"/>
      <c r="O126" s="10"/>
    </row>
    <row r="127" spans="1:15" ht="12.75">
      <c r="A127" s="12" t="s">
        <v>38</v>
      </c>
      <c r="B127" s="12"/>
      <c r="C127" s="12"/>
      <c r="D127" s="12"/>
      <c r="E127" s="13"/>
      <c r="F127" s="13"/>
      <c r="G127" s="37">
        <f>SUM(G110:G125)</f>
        <v>0</v>
      </c>
      <c r="H127" s="37"/>
      <c r="I127" s="37">
        <f>SUM(I110:I125)</f>
        <v>0</v>
      </c>
      <c r="J127" s="14"/>
      <c r="K127" s="10"/>
      <c r="L127" s="10"/>
      <c r="M127" s="10"/>
      <c r="N127" s="10"/>
      <c r="O127" s="10"/>
    </row>
    <row r="128" spans="1:15" ht="12.75">
      <c r="A128" s="12" t="s">
        <v>39</v>
      </c>
      <c r="B128" s="12"/>
      <c r="C128" s="12"/>
      <c r="D128" s="12"/>
      <c r="E128" s="13"/>
      <c r="F128" s="13"/>
      <c r="G128" s="37">
        <f>G109</f>
        <v>0</v>
      </c>
      <c r="H128" s="37"/>
      <c r="I128" s="37">
        <f>F109</f>
        <v>0</v>
      </c>
      <c r="J128" s="14"/>
      <c r="K128" s="10"/>
      <c r="L128" s="10"/>
      <c r="M128" s="10"/>
      <c r="N128" s="10"/>
      <c r="O128" s="10"/>
    </row>
    <row r="129" spans="1:15" ht="12.75">
      <c r="A129" s="12"/>
      <c r="B129" s="12"/>
      <c r="C129" s="12"/>
      <c r="D129" s="12"/>
      <c r="E129" s="13"/>
      <c r="F129" s="13"/>
      <c r="G129" s="38" t="s">
        <v>37</v>
      </c>
      <c r="H129" s="37"/>
      <c r="I129" s="38" t="s">
        <v>37</v>
      </c>
      <c r="J129" s="14"/>
      <c r="K129" s="10"/>
      <c r="L129" s="10"/>
      <c r="M129" s="10"/>
      <c r="N129" s="10"/>
      <c r="O129" s="10"/>
    </row>
    <row r="130" spans="1:15" ht="12.75">
      <c r="A130" s="12"/>
      <c r="B130" s="12"/>
      <c r="C130" s="12"/>
      <c r="D130" s="12"/>
      <c r="E130" s="13"/>
      <c r="F130" s="13"/>
      <c r="G130" s="37">
        <f>G127-G128</f>
        <v>0</v>
      </c>
      <c r="H130" s="37"/>
      <c r="I130" s="37">
        <f>I127-I128</f>
        <v>0</v>
      </c>
      <c r="J130" s="14"/>
      <c r="K130" s="10"/>
      <c r="L130" s="10"/>
      <c r="M130" s="10"/>
      <c r="N130" s="10"/>
      <c r="O130" s="10"/>
    </row>
    <row r="131" spans="1:15" ht="12.75">
      <c r="A131" s="24"/>
      <c r="B131" s="24"/>
      <c r="C131" s="24"/>
      <c r="D131" s="24"/>
      <c r="E131" s="25"/>
      <c r="F131" s="25"/>
      <c r="G131" s="25"/>
      <c r="H131" s="10"/>
      <c r="I131" s="10"/>
      <c r="J131" s="10"/>
      <c r="K131" s="10"/>
      <c r="L131" s="10"/>
      <c r="M131" s="10"/>
      <c r="N131" s="10"/>
      <c r="O131" s="10"/>
    </row>
    <row r="132" spans="13:15" ht="12.75">
      <c r="M132" s="10"/>
      <c r="N132" s="10"/>
      <c r="O132" s="10"/>
    </row>
    <row r="133" spans="13:15" ht="12.75">
      <c r="M133" s="10"/>
      <c r="N133" s="10"/>
      <c r="O133" s="10"/>
    </row>
    <row r="134" spans="13:15" ht="12.75">
      <c r="M134" s="10"/>
      <c r="N134" s="10"/>
      <c r="O134" s="10"/>
    </row>
    <row r="135" spans="13:15" ht="12.75">
      <c r="M135" s="10"/>
      <c r="N135" s="10"/>
      <c r="O135" s="10"/>
    </row>
    <row r="136" spans="13:15" ht="12.75">
      <c r="M136" s="10"/>
      <c r="N136" s="10"/>
      <c r="O136" s="10"/>
    </row>
    <row r="137" spans="13:15" ht="12.75">
      <c r="M137" s="10"/>
      <c r="N137" s="10"/>
      <c r="O137" s="10"/>
    </row>
    <row r="138" spans="13:15" ht="12.75">
      <c r="M138" s="10"/>
      <c r="N138" s="10"/>
      <c r="O138" s="10"/>
    </row>
    <row r="139" spans="1:15" ht="12.75">
      <c r="A139" s="24"/>
      <c r="B139" s="24"/>
      <c r="C139" s="24"/>
      <c r="D139" s="24"/>
      <c r="E139" s="25"/>
      <c r="F139" s="25"/>
      <c r="G139" s="25"/>
      <c r="H139" s="24"/>
      <c r="I139" s="39"/>
      <c r="J139" s="10"/>
      <c r="K139" s="10"/>
      <c r="L139" s="10"/>
      <c r="M139" s="10"/>
      <c r="N139" s="10"/>
      <c r="O139" s="10"/>
    </row>
    <row r="140" spans="1:15" ht="12.75">
      <c r="A140" s="24"/>
      <c r="B140" s="24"/>
      <c r="C140" s="24"/>
      <c r="D140" s="24"/>
      <c r="E140" s="25"/>
      <c r="F140" s="25"/>
      <c r="G140" s="25"/>
      <c r="H140" s="24"/>
      <c r="I140" s="39"/>
      <c r="J140" s="10"/>
      <c r="K140" s="10"/>
      <c r="L140" s="10"/>
      <c r="M140" s="10"/>
      <c r="N140" s="10"/>
      <c r="O140" s="10"/>
    </row>
    <row r="141" spans="1:15" ht="12.75">
      <c r="A141" s="24"/>
      <c r="B141" s="24"/>
      <c r="C141" s="24"/>
      <c r="D141" s="24"/>
      <c r="E141" s="25"/>
      <c r="F141" s="25"/>
      <c r="G141" s="25"/>
      <c r="H141" s="24"/>
      <c r="I141" s="39"/>
      <c r="J141" s="10"/>
      <c r="K141" s="10"/>
      <c r="L141" s="10"/>
      <c r="M141" s="10"/>
      <c r="N141" s="10"/>
      <c r="O141" s="10"/>
    </row>
    <row r="142" spans="1:15" ht="12.75">
      <c r="A142" s="10"/>
      <c r="B142" s="10"/>
      <c r="C142" s="10"/>
      <c r="D142" s="24"/>
      <c r="E142" s="25"/>
      <c r="F142" s="25"/>
      <c r="G142" s="25"/>
      <c r="H142" s="24"/>
      <c r="I142" s="39"/>
      <c r="J142" s="10"/>
      <c r="K142" s="10"/>
      <c r="L142" s="10"/>
      <c r="M142" s="10"/>
      <c r="N142" s="10"/>
      <c r="O142" s="10"/>
    </row>
    <row r="143" spans="1:15" ht="12.75">
      <c r="A143" s="24"/>
      <c r="B143" s="24"/>
      <c r="C143" s="24"/>
      <c r="D143" s="24"/>
      <c r="E143" s="25"/>
      <c r="F143" s="25"/>
      <c r="G143" s="25"/>
      <c r="H143" s="24"/>
      <c r="I143" s="39"/>
      <c r="J143" s="10"/>
      <c r="K143" s="10"/>
      <c r="L143" s="10"/>
      <c r="M143" s="10"/>
      <c r="N143" s="10"/>
      <c r="O143" s="10"/>
    </row>
    <row r="144" spans="1:9" ht="12.75">
      <c r="A144" s="12"/>
      <c r="B144" s="12"/>
      <c r="C144" s="12"/>
      <c r="D144" s="12"/>
      <c r="E144" s="40"/>
      <c r="F144" s="13"/>
      <c r="G144" s="13"/>
      <c r="H144" s="12"/>
      <c r="I144" s="29"/>
    </row>
    <row r="145" spans="1:9" ht="12.75">
      <c r="A145" s="12"/>
      <c r="B145" s="12"/>
      <c r="C145" s="12"/>
      <c r="D145" s="12"/>
      <c r="E145" s="40"/>
      <c r="F145" s="13"/>
      <c r="G145" s="13"/>
      <c r="H145" s="12"/>
      <c r="I145" s="29"/>
    </row>
    <row r="146" spans="1:9" ht="12.75">
      <c r="A146" s="12"/>
      <c r="B146" s="12"/>
      <c r="C146" s="12"/>
      <c r="D146" s="12"/>
      <c r="E146" s="40"/>
      <c r="F146" s="13"/>
      <c r="G146" s="13"/>
      <c r="H146" s="12"/>
      <c r="I146" s="29"/>
    </row>
    <row r="147" spans="1:9" ht="12.75">
      <c r="A147" s="12"/>
      <c r="B147" s="12"/>
      <c r="C147" s="12"/>
      <c r="D147" s="12"/>
      <c r="E147" s="40"/>
      <c r="F147" s="13"/>
      <c r="G147" s="13"/>
      <c r="H147" s="12"/>
      <c r="I147" s="29"/>
    </row>
    <row r="148" spans="1:9" ht="12.75">
      <c r="A148" s="12"/>
      <c r="B148" s="12"/>
      <c r="C148" s="12"/>
      <c r="D148" s="12"/>
      <c r="E148" s="40"/>
      <c r="F148" s="13"/>
      <c r="G148" s="13"/>
      <c r="H148" s="12"/>
      <c r="I148" s="29"/>
    </row>
    <row r="149" spans="1:9" ht="12.75">
      <c r="A149" s="12"/>
      <c r="B149" s="12"/>
      <c r="C149" s="12"/>
      <c r="D149" s="12"/>
      <c r="E149" s="40"/>
      <c r="F149" s="13"/>
      <c r="G149" s="13"/>
      <c r="H149" s="12"/>
      <c r="I149" s="29"/>
    </row>
    <row r="150" spans="1:9" ht="12.75">
      <c r="A150" s="12"/>
      <c r="B150" s="12"/>
      <c r="C150" s="12"/>
      <c r="D150" s="12"/>
      <c r="E150" s="40"/>
      <c r="F150" s="13"/>
      <c r="G150" s="13"/>
      <c r="H150" s="12"/>
      <c r="I150" s="29"/>
    </row>
    <row r="151" spans="1:9" ht="12.75">
      <c r="A151" s="12"/>
      <c r="B151" s="12"/>
      <c r="C151" s="12"/>
      <c r="D151" s="12"/>
      <c r="E151" s="40"/>
      <c r="F151" s="13"/>
      <c r="G151" s="13"/>
      <c r="H151" s="12"/>
      <c r="I151" s="29"/>
    </row>
    <row r="152" spans="1:9" ht="12.75">
      <c r="A152" s="12"/>
      <c r="B152" s="12"/>
      <c r="C152" s="12"/>
      <c r="D152" s="12"/>
      <c r="E152" s="40"/>
      <c r="F152" s="13"/>
      <c r="G152" s="13"/>
      <c r="H152" s="12"/>
      <c r="I152" s="29"/>
    </row>
    <row r="153" spans="1:9" ht="12.75">
      <c r="A153" s="12"/>
      <c r="B153" s="12"/>
      <c r="C153" s="12"/>
      <c r="D153" s="12"/>
      <c r="E153" s="40"/>
      <c r="F153" s="13"/>
      <c r="G153" s="13"/>
      <c r="H153" s="12"/>
      <c r="I153" s="29"/>
    </row>
    <row r="154" spans="1:9" ht="12.75">
      <c r="A154" s="12"/>
      <c r="B154" s="12"/>
      <c r="C154" s="12"/>
      <c r="D154" s="12"/>
      <c r="E154" s="40"/>
      <c r="F154" s="13"/>
      <c r="G154" s="13"/>
      <c r="H154" s="12"/>
      <c r="I154" s="29"/>
    </row>
    <row r="155" spans="1:9" ht="12.75">
      <c r="A155" s="12"/>
      <c r="B155" s="12"/>
      <c r="C155" s="12"/>
      <c r="D155" s="12"/>
      <c r="E155" s="40"/>
      <c r="F155" s="13"/>
      <c r="G155" s="13"/>
      <c r="H155" s="12"/>
      <c r="I155" s="29"/>
    </row>
    <row r="156" spans="1:9" ht="12.75">
      <c r="A156" s="12"/>
      <c r="B156" s="12"/>
      <c r="C156" s="12"/>
      <c r="D156" s="12"/>
      <c r="E156" s="40"/>
      <c r="F156" s="13"/>
      <c r="G156" s="13"/>
      <c r="H156" s="12"/>
      <c r="I156" s="29"/>
    </row>
    <row r="157" spans="1:9" ht="12.75">
      <c r="A157" s="12"/>
      <c r="B157" s="12"/>
      <c r="C157" s="12"/>
      <c r="D157" s="12"/>
      <c r="E157" s="40"/>
      <c r="F157" s="13"/>
      <c r="G157" s="13"/>
      <c r="H157" s="12"/>
      <c r="I157" s="29"/>
    </row>
    <row r="158" spans="1:9" ht="12.75">
      <c r="A158" s="12"/>
      <c r="B158" s="12"/>
      <c r="C158" s="12"/>
      <c r="D158" s="12"/>
      <c r="E158" s="40"/>
      <c r="F158" s="13"/>
      <c r="G158" s="13"/>
      <c r="H158" s="12"/>
      <c r="I158" s="29"/>
    </row>
    <row r="159" spans="1:9" ht="12.75">
      <c r="A159" s="12"/>
      <c r="B159" s="12"/>
      <c r="C159" s="12"/>
      <c r="D159" s="12"/>
      <c r="E159" s="40"/>
      <c r="F159" s="13"/>
      <c r="G159" s="13"/>
      <c r="H159" s="12"/>
      <c r="I159" s="29"/>
    </row>
    <row r="160" spans="1:9" ht="12.75">
      <c r="A160" s="12"/>
      <c r="B160" s="12"/>
      <c r="C160" s="12"/>
      <c r="D160" s="12"/>
      <c r="E160" s="40"/>
      <c r="F160" s="13"/>
      <c r="G160" s="13"/>
      <c r="H160" s="12"/>
      <c r="I160" s="29"/>
    </row>
    <row r="161" spans="1:9" ht="12.75">
      <c r="A161" s="12"/>
      <c r="B161" s="12"/>
      <c r="C161" s="12"/>
      <c r="D161" s="12"/>
      <c r="E161" s="40"/>
      <c r="F161" s="13"/>
      <c r="G161" s="13"/>
      <c r="H161" s="12"/>
      <c r="I161" s="29"/>
    </row>
    <row r="162" spans="1:9" ht="12.75">
      <c r="A162" s="12"/>
      <c r="B162" s="12"/>
      <c r="C162" s="12"/>
      <c r="D162" s="12"/>
      <c r="E162" s="40"/>
      <c r="F162" s="13"/>
      <c r="G162" s="13"/>
      <c r="H162" s="12"/>
      <c r="I162" s="29"/>
    </row>
    <row r="163" spans="1:9" ht="12.75">
      <c r="A163" s="12"/>
      <c r="B163" s="12"/>
      <c r="C163" s="12"/>
      <c r="D163" s="12"/>
      <c r="E163" s="40"/>
      <c r="F163" s="13"/>
      <c r="G163" s="13"/>
      <c r="H163" s="12"/>
      <c r="I163" s="29"/>
    </row>
    <row r="164" spans="1:9" ht="12.75">
      <c r="A164" s="12"/>
      <c r="B164" s="12"/>
      <c r="C164" s="12"/>
      <c r="D164" s="12"/>
      <c r="E164" s="40"/>
      <c r="F164" s="13"/>
      <c r="G164" s="13"/>
      <c r="H164" s="12"/>
      <c r="I164" s="29"/>
    </row>
    <row r="165" spans="1:9" ht="12.75">
      <c r="A165" s="12"/>
      <c r="B165" s="12"/>
      <c r="C165" s="12"/>
      <c r="D165" s="12"/>
      <c r="E165" s="40"/>
      <c r="F165" s="13"/>
      <c r="G165" s="13"/>
      <c r="H165" s="12"/>
      <c r="I165" s="29"/>
    </row>
    <row r="166" spans="1:9" ht="12.75">
      <c r="A166" s="12"/>
      <c r="B166" s="12"/>
      <c r="C166" s="12"/>
      <c r="D166" s="12"/>
      <c r="E166" s="40"/>
      <c r="F166" s="13"/>
      <c r="G166" s="13"/>
      <c r="H166" s="12"/>
      <c r="I166" s="29"/>
    </row>
    <row r="167" spans="1:9" ht="12.75">
      <c r="A167" s="12"/>
      <c r="B167" s="12"/>
      <c r="C167" s="12"/>
      <c r="D167" s="12"/>
      <c r="E167" s="40"/>
      <c r="F167" s="13"/>
      <c r="G167" s="13"/>
      <c r="H167" s="12"/>
      <c r="I167" s="29"/>
    </row>
    <row r="168" spans="1:9" ht="12.75">
      <c r="A168" s="12"/>
      <c r="B168" s="12"/>
      <c r="C168" s="12"/>
      <c r="D168" s="12"/>
      <c r="E168" s="40"/>
      <c r="F168" s="13"/>
      <c r="G168" s="13"/>
      <c r="H168" s="12"/>
      <c r="I168" s="29"/>
    </row>
    <row r="169" spans="1:9" ht="12.75">
      <c r="A169" s="12"/>
      <c r="B169" s="12"/>
      <c r="C169" s="12"/>
      <c r="D169" s="12"/>
      <c r="E169" s="40"/>
      <c r="F169" s="13"/>
      <c r="G169" s="13"/>
      <c r="H169" s="12"/>
      <c r="I169" s="29"/>
    </row>
    <row r="170" spans="1:9" ht="12.75">
      <c r="A170" s="12"/>
      <c r="B170" s="12"/>
      <c r="C170" s="12"/>
      <c r="D170" s="12"/>
      <c r="E170" s="40"/>
      <c r="F170" s="13"/>
      <c r="G170" s="13"/>
      <c r="H170" s="12"/>
      <c r="I170" s="29"/>
    </row>
    <row r="171" spans="1:9" ht="12.75">
      <c r="A171" s="12"/>
      <c r="B171" s="12"/>
      <c r="C171" s="12"/>
      <c r="D171" s="12"/>
      <c r="E171" s="40"/>
      <c r="F171" s="13"/>
      <c r="G171" s="13"/>
      <c r="H171" s="12"/>
      <c r="I171" s="29"/>
    </row>
    <row r="172" spans="1:9" ht="12.75">
      <c r="A172" s="12"/>
      <c r="B172" s="12"/>
      <c r="C172" s="12"/>
      <c r="D172" s="12"/>
      <c r="E172" s="40"/>
      <c r="F172" s="13"/>
      <c r="G172" s="13"/>
      <c r="H172" s="12"/>
      <c r="I172" s="29"/>
    </row>
    <row r="173" spans="1:9" ht="12.75">
      <c r="A173" s="12"/>
      <c r="B173" s="12"/>
      <c r="C173" s="12"/>
      <c r="D173" s="12"/>
      <c r="E173" s="40"/>
      <c r="F173" s="13"/>
      <c r="G173" s="13"/>
      <c r="H173" s="12"/>
      <c r="I173" s="29"/>
    </row>
    <row r="174" spans="1:9" ht="12.75">
      <c r="A174" s="12"/>
      <c r="B174" s="12"/>
      <c r="C174" s="12"/>
      <c r="D174" s="12"/>
      <c r="E174" s="40"/>
      <c r="F174" s="13"/>
      <c r="G174" s="13"/>
      <c r="H174" s="12"/>
      <c r="I174" s="29"/>
    </row>
    <row r="175" spans="1:9" ht="12.75">
      <c r="A175" s="12"/>
      <c r="B175" s="12"/>
      <c r="C175" s="12"/>
      <c r="D175" s="12"/>
      <c r="E175" s="40"/>
      <c r="F175" s="13"/>
      <c r="G175" s="13"/>
      <c r="H175" s="12"/>
      <c r="I175" s="29"/>
    </row>
    <row r="176" spans="1:9" ht="12.75">
      <c r="A176" s="12"/>
      <c r="B176" s="12"/>
      <c r="C176" s="12"/>
      <c r="D176" s="12"/>
      <c r="E176" s="40"/>
      <c r="F176" s="13"/>
      <c r="G176" s="13"/>
      <c r="H176" s="12"/>
      <c r="I176" s="29"/>
    </row>
    <row r="177" spans="1:9" ht="12.75">
      <c r="A177" s="12"/>
      <c r="B177" s="12"/>
      <c r="C177" s="12"/>
      <c r="D177" s="12"/>
      <c r="E177" s="40"/>
      <c r="F177" s="13"/>
      <c r="G177" s="13"/>
      <c r="H177" s="12"/>
      <c r="I177" s="29"/>
    </row>
    <row r="178" spans="1:9" ht="12.75">
      <c r="A178" s="12"/>
      <c r="B178" s="12"/>
      <c r="C178" s="12"/>
      <c r="D178" s="12"/>
      <c r="E178" s="40"/>
      <c r="F178" s="13"/>
      <c r="G178" s="13"/>
      <c r="H178" s="12"/>
      <c r="I178" s="29"/>
    </row>
    <row r="179" spans="1:9" ht="12.75">
      <c r="A179" s="12"/>
      <c r="B179" s="12"/>
      <c r="C179" s="12"/>
      <c r="D179" s="12"/>
      <c r="E179" s="40"/>
      <c r="F179" s="13"/>
      <c r="G179" s="13"/>
      <c r="H179" s="12"/>
      <c r="I179" s="29"/>
    </row>
    <row r="180" spans="1:9" ht="12.75">
      <c r="A180" s="12"/>
      <c r="B180" s="12"/>
      <c r="C180" s="12"/>
      <c r="D180" s="12"/>
      <c r="E180" s="40"/>
      <c r="F180" s="13"/>
      <c r="G180" s="13"/>
      <c r="H180" s="12"/>
      <c r="I180" s="29"/>
    </row>
    <row r="181" spans="1:9" ht="12.75">
      <c r="A181" s="12"/>
      <c r="B181" s="12"/>
      <c r="C181" s="12"/>
      <c r="D181" s="12"/>
      <c r="E181" s="40"/>
      <c r="F181" s="13"/>
      <c r="G181" s="13"/>
      <c r="H181" s="12"/>
      <c r="I181" s="29"/>
    </row>
    <row r="182" spans="1:9" ht="12.75">
      <c r="A182" s="12"/>
      <c r="B182" s="12"/>
      <c r="C182" s="12"/>
      <c r="D182" s="12"/>
      <c r="E182" s="40"/>
      <c r="F182" s="13"/>
      <c r="G182" s="13"/>
      <c r="H182" s="12"/>
      <c r="I182" s="29"/>
    </row>
    <row r="183" spans="1:9" ht="12.75">
      <c r="A183" s="12"/>
      <c r="B183" s="12"/>
      <c r="C183" s="12"/>
      <c r="D183" s="12"/>
      <c r="E183" s="40"/>
      <c r="F183" s="13"/>
      <c r="G183" s="13"/>
      <c r="H183" s="12"/>
      <c r="I183" s="29"/>
    </row>
    <row r="184" spans="1:9" ht="12.75">
      <c r="A184" s="12"/>
      <c r="B184" s="12"/>
      <c r="C184" s="12"/>
      <c r="D184" s="12"/>
      <c r="E184" s="40"/>
      <c r="F184" s="13"/>
      <c r="G184" s="13"/>
      <c r="H184" s="12"/>
      <c r="I184" s="29"/>
    </row>
    <row r="185" spans="1:9" ht="12.75">
      <c r="A185" s="12"/>
      <c r="B185" s="12"/>
      <c r="C185" s="12"/>
      <c r="D185" s="12"/>
      <c r="E185" s="40"/>
      <c r="F185" s="13"/>
      <c r="G185" s="13"/>
      <c r="H185" s="12"/>
      <c r="I185" s="29"/>
    </row>
    <row r="186" spans="1:9" ht="12.75">
      <c r="A186" s="12"/>
      <c r="B186" s="12"/>
      <c r="C186" s="12"/>
      <c r="D186" s="12"/>
      <c r="E186" s="40"/>
      <c r="F186" s="13"/>
      <c r="G186" s="13"/>
      <c r="H186" s="12"/>
      <c r="I186" s="29"/>
    </row>
    <row r="187" spans="1:9" ht="12.75">
      <c r="A187" s="12"/>
      <c r="B187" s="12"/>
      <c r="C187" s="12"/>
      <c r="D187" s="12"/>
      <c r="E187" s="40"/>
      <c r="F187" s="13"/>
      <c r="G187" s="13"/>
      <c r="H187" s="12"/>
      <c r="I187" s="29"/>
    </row>
    <row r="188" spans="1:9" ht="12.75">
      <c r="A188" s="12"/>
      <c r="B188" s="12"/>
      <c r="C188" s="12"/>
      <c r="D188" s="12"/>
      <c r="E188" s="40"/>
      <c r="F188" s="13"/>
      <c r="G188" s="13"/>
      <c r="H188" s="12"/>
      <c r="I188" s="29"/>
    </row>
    <row r="189" spans="1:9" ht="12.75">
      <c r="A189" s="12"/>
      <c r="B189" s="12"/>
      <c r="C189" s="12"/>
      <c r="D189" s="12"/>
      <c r="E189" s="40"/>
      <c r="F189" s="13"/>
      <c r="G189" s="13"/>
      <c r="H189" s="12"/>
      <c r="I189" s="29"/>
    </row>
    <row r="190" spans="1:9" ht="12.75">
      <c r="A190" s="12"/>
      <c r="B190" s="12"/>
      <c r="C190" s="12"/>
      <c r="D190" s="12"/>
      <c r="E190" s="40"/>
      <c r="F190" s="13"/>
      <c r="G190" s="13"/>
      <c r="H190" s="12"/>
      <c r="I190" s="29"/>
    </row>
    <row r="191" spans="1:9" ht="12.75">
      <c r="A191" s="12"/>
      <c r="B191" s="12"/>
      <c r="C191" s="12"/>
      <c r="D191" s="12"/>
      <c r="E191" s="40"/>
      <c r="F191" s="13"/>
      <c r="G191" s="13"/>
      <c r="H191" s="12"/>
      <c r="I191" s="29"/>
    </row>
    <row r="192" spans="1:9" ht="12.75">
      <c r="A192" s="12"/>
      <c r="B192" s="12"/>
      <c r="C192" s="12"/>
      <c r="D192" s="12"/>
      <c r="E192" s="40"/>
      <c r="F192" s="13"/>
      <c r="G192" s="13"/>
      <c r="H192" s="12"/>
      <c r="I192" s="29"/>
    </row>
    <row r="193" spans="1:9" ht="12.75">
      <c r="A193" s="12"/>
      <c r="B193" s="12"/>
      <c r="C193" s="12"/>
      <c r="D193" s="12"/>
      <c r="E193" s="40"/>
      <c r="F193" s="13"/>
      <c r="G193" s="13"/>
      <c r="H193" s="12"/>
      <c r="I193" s="29"/>
    </row>
    <row r="194" spans="1:9" ht="12.75">
      <c r="A194" s="12"/>
      <c r="B194" s="12"/>
      <c r="C194" s="12"/>
      <c r="D194" s="12"/>
      <c r="E194" s="40"/>
      <c r="F194" s="13"/>
      <c r="G194" s="13"/>
      <c r="H194" s="12"/>
      <c r="I194" s="29"/>
    </row>
    <row r="195" spans="1:9" ht="12.75">
      <c r="A195" s="12"/>
      <c r="B195" s="12"/>
      <c r="C195" s="12"/>
      <c r="D195" s="12"/>
      <c r="E195" s="40"/>
      <c r="F195" s="13"/>
      <c r="G195" s="13"/>
      <c r="H195" s="12"/>
      <c r="I195" s="29"/>
    </row>
    <row r="196" spans="1:9" ht="12.75">
      <c r="A196" s="12"/>
      <c r="B196" s="12"/>
      <c r="C196" s="12"/>
      <c r="D196" s="12"/>
      <c r="E196" s="40"/>
      <c r="F196" s="13"/>
      <c r="G196" s="13"/>
      <c r="H196" s="12"/>
      <c r="I196" s="29"/>
    </row>
    <row r="197" spans="1:9" ht="12.75">
      <c r="A197" s="12"/>
      <c r="B197" s="12"/>
      <c r="C197" s="12"/>
      <c r="D197" s="12"/>
      <c r="E197" s="40"/>
      <c r="F197" s="13"/>
      <c r="G197" s="13"/>
      <c r="H197" s="12"/>
      <c r="I197" s="29"/>
    </row>
    <row r="198" spans="1:9" ht="12.75">
      <c r="A198" s="12"/>
      <c r="B198" s="12"/>
      <c r="C198" s="12"/>
      <c r="D198" s="12"/>
      <c r="E198" s="40"/>
      <c r="F198" s="13"/>
      <c r="G198" s="13"/>
      <c r="H198" s="12"/>
      <c r="I198" s="29"/>
    </row>
    <row r="199" spans="1:9" ht="12.75">
      <c r="A199" s="12"/>
      <c r="B199" s="12"/>
      <c r="C199" s="12"/>
      <c r="D199" s="12"/>
      <c r="E199" s="40"/>
      <c r="F199" s="13"/>
      <c r="G199" s="13"/>
      <c r="H199" s="12"/>
      <c r="I199" s="29"/>
    </row>
    <row r="200" spans="1:9" ht="12.75">
      <c r="A200" s="12"/>
      <c r="B200" s="12"/>
      <c r="C200" s="12"/>
      <c r="D200" s="12"/>
      <c r="E200" s="40"/>
      <c r="F200" s="13"/>
      <c r="G200" s="13"/>
      <c r="H200" s="12"/>
      <c r="I200" s="29"/>
    </row>
    <row r="201" spans="1:9" ht="12.75">
      <c r="A201" s="12"/>
      <c r="B201" s="12"/>
      <c r="C201" s="12"/>
      <c r="D201" s="12"/>
      <c r="E201" s="40"/>
      <c r="F201" s="13"/>
      <c r="G201" s="13"/>
      <c r="H201" s="12"/>
      <c r="I201" s="29"/>
    </row>
    <row r="202" spans="1:9" ht="12.75">
      <c r="A202" s="12"/>
      <c r="B202" s="12"/>
      <c r="C202" s="12"/>
      <c r="D202" s="12"/>
      <c r="E202" s="40"/>
      <c r="F202" s="13"/>
      <c r="G202" s="13"/>
      <c r="H202" s="12"/>
      <c r="I202" s="29"/>
    </row>
    <row r="203" spans="1:9" ht="12.75">
      <c r="A203" s="12"/>
      <c r="B203" s="12"/>
      <c r="C203" s="12"/>
      <c r="D203" s="12"/>
      <c r="E203" s="40"/>
      <c r="F203" s="13"/>
      <c r="G203" s="13"/>
      <c r="H203" s="12"/>
      <c r="I203" s="29"/>
    </row>
    <row r="204" spans="1:9" ht="12.75">
      <c r="A204" s="12"/>
      <c r="B204" s="12"/>
      <c r="C204" s="12"/>
      <c r="D204" s="12"/>
      <c r="E204" s="40"/>
      <c r="F204" s="13"/>
      <c r="G204" s="13"/>
      <c r="H204" s="12"/>
      <c r="I204" s="29"/>
    </row>
    <row r="205" spans="1:9" ht="12.75">
      <c r="A205" s="12"/>
      <c r="B205" s="12"/>
      <c r="C205" s="12"/>
      <c r="D205" s="12"/>
      <c r="E205" s="40"/>
      <c r="F205" s="13"/>
      <c r="G205" s="13"/>
      <c r="H205" s="12"/>
      <c r="I205" s="29"/>
    </row>
    <row r="206" spans="1:9" ht="12.75">
      <c r="A206" s="12"/>
      <c r="B206" s="12"/>
      <c r="C206" s="12"/>
      <c r="D206" s="12"/>
      <c r="E206" s="40"/>
      <c r="F206" s="13"/>
      <c r="G206" s="13"/>
      <c r="H206" s="12"/>
      <c r="I206" s="29"/>
    </row>
    <row r="207" spans="1:9" ht="12.75">
      <c r="A207" s="12"/>
      <c r="B207" s="12"/>
      <c r="C207" s="12"/>
      <c r="D207" s="12"/>
      <c r="E207" s="40"/>
      <c r="F207" s="13"/>
      <c r="G207" s="13"/>
      <c r="H207" s="12"/>
      <c r="I207" s="29"/>
    </row>
    <row r="208" spans="1:9" ht="12.75">
      <c r="A208" s="12"/>
      <c r="B208" s="12"/>
      <c r="C208" s="12"/>
      <c r="D208" s="12"/>
      <c r="E208" s="40"/>
      <c r="F208" s="13"/>
      <c r="G208" s="13"/>
      <c r="H208" s="12"/>
      <c r="I208" s="29"/>
    </row>
    <row r="209" spans="1:9" ht="12.75">
      <c r="A209" s="12"/>
      <c r="B209" s="12"/>
      <c r="C209" s="12"/>
      <c r="D209" s="12"/>
      <c r="E209" s="40"/>
      <c r="F209" s="13"/>
      <c r="G209" s="13"/>
      <c r="H209" s="12"/>
      <c r="I209" s="29"/>
    </row>
    <row r="210" spans="1:9" ht="12.75">
      <c r="A210" s="12"/>
      <c r="B210" s="12"/>
      <c r="C210" s="12"/>
      <c r="D210" s="12"/>
      <c r="E210" s="40"/>
      <c r="F210" s="13"/>
      <c r="G210" s="13"/>
      <c r="H210" s="12"/>
      <c r="I210" s="29"/>
    </row>
    <row r="211" spans="1:9" ht="12.75">
      <c r="A211" s="12"/>
      <c r="B211" s="12"/>
      <c r="C211" s="12"/>
      <c r="D211" s="12"/>
      <c r="E211" s="40"/>
      <c r="F211" s="13"/>
      <c r="G211" s="13"/>
      <c r="H211" s="12"/>
      <c r="I211" s="29"/>
    </row>
    <row r="212" spans="1:9" ht="12.75">
      <c r="A212" s="12"/>
      <c r="B212" s="12"/>
      <c r="C212" s="12"/>
      <c r="D212" s="12"/>
      <c r="E212" s="40"/>
      <c r="F212" s="13"/>
      <c r="G212" s="13"/>
      <c r="H212" s="12"/>
      <c r="I212" s="29"/>
    </row>
    <row r="213" spans="1:9" ht="12.75">
      <c r="A213" s="12"/>
      <c r="B213" s="12"/>
      <c r="C213" s="12"/>
      <c r="D213" s="12"/>
      <c r="E213" s="40"/>
      <c r="F213" s="13"/>
      <c r="G213" s="13"/>
      <c r="H213" s="12"/>
      <c r="I213" s="29"/>
    </row>
    <row r="214" spans="1:9" ht="12.75">
      <c r="A214" s="12"/>
      <c r="B214" s="12"/>
      <c r="C214" s="12"/>
      <c r="D214" s="12"/>
      <c r="E214" s="40"/>
      <c r="F214" s="13"/>
      <c r="G214" s="13"/>
      <c r="H214" s="12"/>
      <c r="I214" s="29"/>
    </row>
    <row r="215" spans="1:9" ht="12.75">
      <c r="A215" s="12"/>
      <c r="B215" s="12"/>
      <c r="C215" s="12"/>
      <c r="D215" s="12"/>
      <c r="E215" s="40"/>
      <c r="F215" s="13"/>
      <c r="G215" s="13"/>
      <c r="H215" s="12"/>
      <c r="I215" s="29"/>
    </row>
    <row r="216" spans="1:9" ht="12.75">
      <c r="A216" s="12"/>
      <c r="B216" s="12"/>
      <c r="C216" s="12"/>
      <c r="D216" s="12"/>
      <c r="E216" s="40"/>
      <c r="F216" s="13"/>
      <c r="G216" s="13"/>
      <c r="H216" s="12"/>
      <c r="I216" s="29"/>
    </row>
    <row r="217" spans="1:9" ht="12.75">
      <c r="A217" s="12"/>
      <c r="B217" s="12"/>
      <c r="C217" s="12"/>
      <c r="D217" s="12"/>
      <c r="E217" s="40"/>
      <c r="F217" s="13"/>
      <c r="G217" s="13"/>
      <c r="H217" s="12"/>
      <c r="I217" s="29"/>
    </row>
    <row r="218" spans="1:9" ht="12.75">
      <c r="A218" s="12"/>
      <c r="B218" s="12"/>
      <c r="C218" s="12"/>
      <c r="D218" s="12"/>
      <c r="E218" s="40"/>
      <c r="F218" s="13"/>
      <c r="G218" s="13"/>
      <c r="H218" s="12"/>
      <c r="I218" s="29"/>
    </row>
    <row r="219" spans="1:9" ht="12.75">
      <c r="A219" s="12"/>
      <c r="B219" s="12"/>
      <c r="C219" s="12"/>
      <c r="D219" s="12"/>
      <c r="E219" s="40"/>
      <c r="F219" s="13"/>
      <c r="G219" s="13"/>
      <c r="H219" s="12"/>
      <c r="I219" s="29"/>
    </row>
    <row r="220" spans="1:9" ht="12.75">
      <c r="A220" s="12"/>
      <c r="B220" s="12"/>
      <c r="C220" s="12"/>
      <c r="D220" s="12"/>
      <c r="E220" s="40"/>
      <c r="F220" s="13"/>
      <c r="G220" s="13"/>
      <c r="H220" s="12"/>
      <c r="I220" s="29"/>
    </row>
    <row r="221" spans="1:9" ht="12.75">
      <c r="A221" s="12"/>
      <c r="B221" s="12"/>
      <c r="C221" s="12"/>
      <c r="D221" s="12"/>
      <c r="E221" s="40"/>
      <c r="F221" s="13"/>
      <c r="G221" s="13"/>
      <c r="H221" s="12"/>
      <c r="I221" s="29"/>
    </row>
    <row r="222" spans="1:9" ht="12.75">
      <c r="A222" s="12"/>
      <c r="B222" s="12"/>
      <c r="C222" s="12"/>
      <c r="D222" s="12"/>
      <c r="E222" s="40"/>
      <c r="F222" s="13"/>
      <c r="G222" s="13"/>
      <c r="H222" s="12"/>
      <c r="I222" s="29"/>
    </row>
    <row r="223" spans="1:9" ht="12.75">
      <c r="A223" s="12"/>
      <c r="B223" s="12"/>
      <c r="C223" s="12"/>
      <c r="D223" s="12"/>
      <c r="E223" s="40"/>
      <c r="F223" s="13"/>
      <c r="G223" s="13"/>
      <c r="H223" s="12"/>
      <c r="I223" s="29"/>
    </row>
    <row r="224" spans="1:9" ht="12.75">
      <c r="A224" s="12"/>
      <c r="B224" s="12"/>
      <c r="C224" s="12"/>
      <c r="D224" s="12"/>
      <c r="E224" s="40"/>
      <c r="F224" s="13"/>
      <c r="G224" s="13"/>
      <c r="H224" s="12"/>
      <c r="I224" s="29"/>
    </row>
    <row r="225" spans="1:9" ht="12.75">
      <c r="A225" s="12"/>
      <c r="B225" s="12"/>
      <c r="C225" s="12"/>
      <c r="D225" s="12"/>
      <c r="E225" s="40"/>
      <c r="F225" s="13"/>
      <c r="G225" s="13"/>
      <c r="H225" s="12"/>
      <c r="I225" s="29"/>
    </row>
    <row r="226" spans="1:9" ht="12.75">
      <c r="A226" s="12"/>
      <c r="B226" s="12"/>
      <c r="C226" s="12"/>
      <c r="D226" s="12"/>
      <c r="E226" s="40"/>
      <c r="F226" s="13"/>
      <c r="G226" s="13"/>
      <c r="H226" s="12"/>
      <c r="I226" s="29"/>
    </row>
    <row r="227" spans="1:9" ht="12.75">
      <c r="A227" s="12"/>
      <c r="B227" s="12"/>
      <c r="C227" s="12"/>
      <c r="D227" s="12"/>
      <c r="E227" s="40"/>
      <c r="F227" s="13"/>
      <c r="G227" s="13"/>
      <c r="H227" s="12"/>
      <c r="I227" s="29"/>
    </row>
    <row r="228" spans="1:9" ht="12.75">
      <c r="A228" s="12"/>
      <c r="B228" s="12"/>
      <c r="C228" s="12"/>
      <c r="D228" s="12"/>
      <c r="E228" s="40"/>
      <c r="F228" s="13"/>
      <c r="G228" s="13"/>
      <c r="H228" s="12"/>
      <c r="I228" s="29"/>
    </row>
    <row r="229" spans="1:9" ht="12.75">
      <c r="A229" s="12"/>
      <c r="B229" s="12"/>
      <c r="C229" s="12"/>
      <c r="D229" s="12"/>
      <c r="E229" s="40"/>
      <c r="F229" s="13"/>
      <c r="G229" s="13"/>
      <c r="H229" s="12"/>
      <c r="I229" s="29"/>
    </row>
    <row r="230" spans="1:9" ht="12.75">
      <c r="A230" s="12"/>
      <c r="B230" s="12"/>
      <c r="C230" s="12"/>
      <c r="D230" s="12"/>
      <c r="E230" s="40"/>
      <c r="F230" s="13"/>
      <c r="G230" s="13"/>
      <c r="H230" s="12"/>
      <c r="I230" s="29"/>
    </row>
    <row r="231" spans="1:9" ht="12.75">
      <c r="A231" s="12"/>
      <c r="B231" s="12"/>
      <c r="C231" s="12"/>
      <c r="D231" s="12"/>
      <c r="E231" s="40"/>
      <c r="F231" s="13"/>
      <c r="G231" s="13"/>
      <c r="H231" s="12"/>
      <c r="I231" s="29"/>
    </row>
    <row r="232" spans="1:9" ht="12.75">
      <c r="A232" s="12"/>
      <c r="B232" s="12"/>
      <c r="C232" s="12"/>
      <c r="D232" s="12"/>
      <c r="E232" s="40"/>
      <c r="F232" s="13"/>
      <c r="G232" s="13"/>
      <c r="H232" s="12"/>
      <c r="I232" s="29"/>
    </row>
    <row r="233" spans="1:9" ht="12.75">
      <c r="A233" s="12"/>
      <c r="B233" s="12"/>
      <c r="C233" s="12"/>
      <c r="D233" s="12"/>
      <c r="E233" s="40"/>
      <c r="F233" s="13"/>
      <c r="G233" s="13"/>
      <c r="H233" s="12"/>
      <c r="I233" s="29"/>
    </row>
    <row r="234" spans="1:9" ht="12.75">
      <c r="A234" s="12"/>
      <c r="B234" s="12"/>
      <c r="C234" s="12"/>
      <c r="D234" s="12"/>
      <c r="E234" s="40"/>
      <c r="F234" s="13"/>
      <c r="G234" s="13"/>
      <c r="H234" s="12"/>
      <c r="I234" s="29"/>
    </row>
    <row r="235" spans="1:9" ht="12.75">
      <c r="A235" s="12"/>
      <c r="B235" s="12"/>
      <c r="C235" s="12"/>
      <c r="D235" s="12"/>
      <c r="E235" s="40"/>
      <c r="F235" s="13"/>
      <c r="G235" s="13"/>
      <c r="H235" s="12"/>
      <c r="I235" s="29"/>
    </row>
    <row r="236" spans="1:9" ht="12.75">
      <c r="A236" s="12"/>
      <c r="B236" s="12"/>
      <c r="C236" s="12"/>
      <c r="D236" s="12"/>
      <c r="E236" s="40"/>
      <c r="F236" s="13"/>
      <c r="G236" s="13"/>
      <c r="H236" s="12"/>
      <c r="I236" s="29"/>
    </row>
    <row r="237" spans="1:9" ht="12.75">
      <c r="A237" s="12"/>
      <c r="B237" s="12"/>
      <c r="C237" s="12"/>
      <c r="D237" s="12"/>
      <c r="E237" s="40"/>
      <c r="F237" s="13"/>
      <c r="G237" s="13"/>
      <c r="H237" s="12"/>
      <c r="I237" s="29"/>
    </row>
    <row r="238" spans="1:9" ht="12.75">
      <c r="A238" s="12"/>
      <c r="B238" s="12"/>
      <c r="C238" s="12"/>
      <c r="D238" s="12"/>
      <c r="E238" s="40"/>
      <c r="F238" s="13"/>
      <c r="G238" s="13"/>
      <c r="H238" s="12"/>
      <c r="I238" s="29"/>
    </row>
    <row r="239" spans="1:9" ht="12.75">
      <c r="A239" s="12"/>
      <c r="B239" s="12"/>
      <c r="C239" s="12"/>
      <c r="D239" s="12"/>
      <c r="E239" s="40"/>
      <c r="F239" s="13"/>
      <c r="G239" s="13"/>
      <c r="H239" s="12"/>
      <c r="I239" s="29"/>
    </row>
    <row r="240" spans="1:9" ht="12.75">
      <c r="A240" s="12"/>
      <c r="B240" s="12"/>
      <c r="C240" s="12"/>
      <c r="D240" s="12"/>
      <c r="E240" s="40"/>
      <c r="F240" s="13"/>
      <c r="G240" s="13"/>
      <c r="H240" s="12"/>
      <c r="I240" s="29"/>
    </row>
    <row r="241" spans="1:9" ht="12.75">
      <c r="A241" s="12"/>
      <c r="B241" s="12"/>
      <c r="C241" s="12"/>
      <c r="D241" s="12"/>
      <c r="E241" s="40"/>
      <c r="F241" s="13"/>
      <c r="G241" s="13"/>
      <c r="H241" s="12"/>
      <c r="I241" s="29"/>
    </row>
    <row r="242" spans="1:9" ht="12.75">
      <c r="A242" s="12"/>
      <c r="B242" s="12"/>
      <c r="C242" s="12"/>
      <c r="D242" s="12"/>
      <c r="E242" s="40"/>
      <c r="F242" s="13"/>
      <c r="G242" s="13"/>
      <c r="H242" s="12"/>
      <c r="I242" s="29"/>
    </row>
    <row r="243" spans="1:9" ht="12.75">
      <c r="A243" s="12"/>
      <c r="B243" s="12"/>
      <c r="C243" s="12"/>
      <c r="D243" s="12"/>
      <c r="E243" s="40"/>
      <c r="F243" s="13"/>
      <c r="G243" s="13"/>
      <c r="H243" s="12"/>
      <c r="I243" s="29"/>
    </row>
    <row r="244" spans="1:9" ht="12.75">
      <c r="A244" s="12"/>
      <c r="B244" s="12"/>
      <c r="C244" s="12"/>
      <c r="D244" s="12"/>
      <c r="E244" s="40"/>
      <c r="F244" s="13"/>
      <c r="G244" s="13"/>
      <c r="H244" s="12"/>
      <c r="I244" s="29"/>
    </row>
    <row r="245" spans="1:9" ht="12.75">
      <c r="A245" s="12"/>
      <c r="B245" s="12"/>
      <c r="C245" s="12"/>
      <c r="D245" s="12"/>
      <c r="E245" s="40"/>
      <c r="F245" s="13"/>
      <c r="G245" s="13"/>
      <c r="H245" s="12"/>
      <c r="I245" s="29"/>
    </row>
    <row r="246" spans="1:9" ht="12.75">
      <c r="A246" s="12"/>
      <c r="B246" s="12"/>
      <c r="C246" s="12"/>
      <c r="D246" s="12"/>
      <c r="E246" s="40"/>
      <c r="F246" s="13"/>
      <c r="G246" s="13"/>
      <c r="H246" s="12"/>
      <c r="I246" s="29"/>
    </row>
    <row r="247" spans="1:9" ht="12.75">
      <c r="A247" s="12"/>
      <c r="B247" s="12"/>
      <c r="C247" s="12"/>
      <c r="D247" s="12"/>
      <c r="E247" s="40"/>
      <c r="F247" s="13"/>
      <c r="G247" s="13"/>
      <c r="H247" s="12"/>
      <c r="I247" s="29"/>
    </row>
    <row r="248" spans="1:9" ht="12.75">
      <c r="A248" s="12"/>
      <c r="B248" s="12"/>
      <c r="C248" s="12"/>
      <c r="D248" s="12"/>
      <c r="E248" s="40"/>
      <c r="F248" s="13"/>
      <c r="G248" s="13"/>
      <c r="H248" s="12"/>
      <c r="I248" s="29"/>
    </row>
    <row r="249" spans="1:9" ht="12.75">
      <c r="A249" s="12"/>
      <c r="B249" s="12"/>
      <c r="C249" s="12"/>
      <c r="D249" s="12"/>
      <c r="E249" s="40"/>
      <c r="F249" s="13"/>
      <c r="G249" s="13"/>
      <c r="H249" s="12"/>
      <c r="I249" s="29"/>
    </row>
    <row r="250" spans="1:9" ht="12.75">
      <c r="A250" s="12"/>
      <c r="B250" s="12"/>
      <c r="C250" s="12"/>
      <c r="D250" s="12"/>
      <c r="E250" s="40"/>
      <c r="F250" s="13"/>
      <c r="G250" s="13"/>
      <c r="H250" s="12"/>
      <c r="I250" s="29"/>
    </row>
    <row r="251" spans="1:9" ht="12.75">
      <c r="A251" s="12"/>
      <c r="B251" s="12"/>
      <c r="C251" s="12"/>
      <c r="D251" s="12"/>
      <c r="E251" s="40"/>
      <c r="F251" s="13"/>
      <c r="G251" s="13"/>
      <c r="H251" s="12"/>
      <c r="I251" s="29"/>
    </row>
    <row r="252" spans="1:9" ht="12.75">
      <c r="A252" s="12"/>
      <c r="B252" s="12"/>
      <c r="C252" s="12"/>
      <c r="D252" s="12"/>
      <c r="E252" s="40"/>
      <c r="F252" s="13"/>
      <c r="G252" s="13"/>
      <c r="H252" s="12"/>
      <c r="I252" s="29"/>
    </row>
    <row r="253" spans="1:9" ht="12.75">
      <c r="A253" s="12"/>
      <c r="B253" s="12"/>
      <c r="C253" s="12"/>
      <c r="D253" s="12"/>
      <c r="E253" s="40"/>
      <c r="F253" s="13"/>
      <c r="G253" s="13"/>
      <c r="H253" s="12"/>
      <c r="I253" s="29"/>
    </row>
    <row r="254" spans="1:9" ht="12.75">
      <c r="A254" s="12"/>
      <c r="B254" s="12"/>
      <c r="C254" s="12"/>
      <c r="D254" s="12"/>
      <c r="E254" s="40"/>
      <c r="F254" s="13"/>
      <c r="G254" s="13"/>
      <c r="H254" s="12"/>
      <c r="I254" s="29"/>
    </row>
    <row r="255" spans="1:9" ht="12.75">
      <c r="A255" s="12"/>
      <c r="B255" s="12"/>
      <c r="C255" s="12"/>
      <c r="D255" s="12"/>
      <c r="E255" s="40"/>
      <c r="F255" s="13"/>
      <c r="G255" s="13"/>
      <c r="H255" s="12"/>
      <c r="I255" s="29"/>
    </row>
    <row r="256" spans="1:9" ht="12.75">
      <c r="A256" s="12"/>
      <c r="B256" s="12"/>
      <c r="C256" s="12"/>
      <c r="D256" s="12"/>
      <c r="E256" s="40"/>
      <c r="F256" s="13"/>
      <c r="G256" s="13"/>
      <c r="H256" s="12"/>
      <c r="I256" s="29"/>
    </row>
    <row r="257" spans="1:9" ht="12.75">
      <c r="A257" s="12"/>
      <c r="B257" s="12"/>
      <c r="C257" s="12"/>
      <c r="D257" s="12"/>
      <c r="E257" s="40"/>
      <c r="F257" s="13"/>
      <c r="G257" s="13"/>
      <c r="H257" s="12"/>
      <c r="I257" s="29"/>
    </row>
    <row r="258" spans="1:9" ht="12.75">
      <c r="A258" s="12"/>
      <c r="B258" s="12"/>
      <c r="C258" s="12"/>
      <c r="D258" s="12"/>
      <c r="E258" s="40"/>
      <c r="F258" s="13"/>
      <c r="G258" s="13"/>
      <c r="H258" s="12"/>
      <c r="I258" s="29"/>
    </row>
    <row r="259" spans="1:9" ht="12.75">
      <c r="A259" s="12"/>
      <c r="B259" s="12"/>
      <c r="C259" s="12"/>
      <c r="D259" s="12"/>
      <c r="E259" s="40"/>
      <c r="F259" s="13"/>
      <c r="G259" s="13"/>
      <c r="H259" s="12"/>
      <c r="I259" s="29"/>
    </row>
    <row r="260" spans="1:9" ht="12.75">
      <c r="A260" s="12"/>
      <c r="B260" s="12"/>
      <c r="C260" s="12"/>
      <c r="D260" s="12"/>
      <c r="E260" s="40"/>
      <c r="F260" s="13"/>
      <c r="G260" s="13"/>
      <c r="H260" s="12"/>
      <c r="I260" s="29"/>
    </row>
    <row r="261" spans="1:9" ht="12.75">
      <c r="A261" s="12"/>
      <c r="B261" s="12"/>
      <c r="C261" s="12"/>
      <c r="D261" s="12"/>
      <c r="E261" s="40"/>
      <c r="F261" s="13"/>
      <c r="G261" s="13"/>
      <c r="H261" s="12"/>
      <c r="I261" s="29"/>
    </row>
    <row r="262" spans="1:9" ht="12.75">
      <c r="A262" s="12"/>
      <c r="B262" s="12"/>
      <c r="C262" s="12"/>
      <c r="D262" s="12"/>
      <c r="E262" s="40"/>
      <c r="F262" s="13"/>
      <c r="G262" s="13"/>
      <c r="H262" s="12"/>
      <c r="I262" s="29"/>
    </row>
    <row r="263" spans="1:9" ht="12.75">
      <c r="A263" s="12"/>
      <c r="B263" s="12"/>
      <c r="C263" s="12"/>
      <c r="D263" s="12"/>
      <c r="E263" s="40"/>
      <c r="F263" s="13"/>
      <c r="G263" s="13"/>
      <c r="H263" s="12"/>
      <c r="I263" s="29"/>
    </row>
    <row r="264" spans="1:9" ht="12.75">
      <c r="A264" s="12"/>
      <c r="B264" s="12"/>
      <c r="C264" s="12"/>
      <c r="D264" s="12"/>
      <c r="E264" s="40"/>
      <c r="F264" s="13"/>
      <c r="G264" s="13"/>
      <c r="H264" s="12"/>
      <c r="I264" s="29"/>
    </row>
    <row r="265" spans="1:9" ht="12.75">
      <c r="A265" s="12"/>
      <c r="B265" s="12"/>
      <c r="C265" s="12"/>
      <c r="D265" s="12"/>
      <c r="E265" s="40"/>
      <c r="F265" s="13"/>
      <c r="G265" s="13"/>
      <c r="H265" s="12"/>
      <c r="I265" s="29"/>
    </row>
    <row r="266" spans="1:9" ht="12.75">
      <c r="A266" s="12"/>
      <c r="B266" s="12"/>
      <c r="C266" s="12"/>
      <c r="D266" s="12"/>
      <c r="E266" s="40"/>
      <c r="F266" s="13"/>
      <c r="G266" s="13"/>
      <c r="H266" s="12"/>
      <c r="I266" s="29"/>
    </row>
    <row r="267" spans="1:9" ht="12.75">
      <c r="A267" s="12"/>
      <c r="B267" s="12"/>
      <c r="C267" s="12"/>
      <c r="D267" s="12"/>
      <c r="E267" s="40"/>
      <c r="F267" s="13"/>
      <c r="G267" s="13"/>
      <c r="H267" s="12"/>
      <c r="I267" s="29"/>
    </row>
    <row r="268" spans="1:9" ht="12.75">
      <c r="A268" s="12"/>
      <c r="B268" s="12"/>
      <c r="C268" s="12"/>
      <c r="D268" s="12"/>
      <c r="E268" s="40"/>
      <c r="F268" s="13"/>
      <c r="G268" s="13"/>
      <c r="H268" s="12"/>
      <c r="I268" s="29"/>
    </row>
    <row r="269" spans="1:9" ht="12.75">
      <c r="A269" s="12"/>
      <c r="B269" s="12"/>
      <c r="C269" s="12"/>
      <c r="D269" s="12"/>
      <c r="E269" s="40"/>
      <c r="F269" s="13"/>
      <c r="G269" s="13"/>
      <c r="H269" s="12"/>
      <c r="I269" s="29"/>
    </row>
    <row r="270" spans="1:9" ht="12.75">
      <c r="A270" s="12"/>
      <c r="B270" s="12"/>
      <c r="C270" s="12"/>
      <c r="D270" s="12"/>
      <c r="E270" s="40"/>
      <c r="F270" s="13"/>
      <c r="G270" s="13"/>
      <c r="H270" s="12"/>
      <c r="I270" s="29"/>
    </row>
    <row r="271" spans="1:9" ht="12.75">
      <c r="A271" s="12"/>
      <c r="B271" s="12"/>
      <c r="C271" s="12"/>
      <c r="D271" s="12"/>
      <c r="E271" s="40"/>
      <c r="F271" s="13"/>
      <c r="G271" s="13"/>
      <c r="H271" s="12"/>
      <c r="I271" s="29"/>
    </row>
    <row r="272" spans="1:9" ht="12.75">
      <c r="A272" s="12"/>
      <c r="B272" s="12"/>
      <c r="C272" s="12"/>
      <c r="D272" s="12"/>
      <c r="E272" s="40"/>
      <c r="F272" s="13"/>
      <c r="G272" s="13"/>
      <c r="H272" s="12"/>
      <c r="I272" s="29"/>
    </row>
    <row r="273" spans="1:9" ht="12.75">
      <c r="A273" s="12"/>
      <c r="B273" s="12"/>
      <c r="C273" s="12"/>
      <c r="D273" s="12"/>
      <c r="E273" s="40"/>
      <c r="F273" s="13"/>
      <c r="G273" s="13"/>
      <c r="H273" s="12"/>
      <c r="I273" s="29"/>
    </row>
    <row r="274" spans="1:9" ht="12.75">
      <c r="A274" s="12"/>
      <c r="B274" s="12"/>
      <c r="C274" s="12"/>
      <c r="D274" s="12"/>
      <c r="E274" s="40"/>
      <c r="F274" s="13"/>
      <c r="G274" s="13"/>
      <c r="H274" s="12"/>
      <c r="I274" s="29"/>
    </row>
    <row r="275" spans="1:9" ht="12.75">
      <c r="A275" s="12"/>
      <c r="B275" s="12"/>
      <c r="C275" s="12"/>
      <c r="D275" s="12"/>
      <c r="E275" s="40"/>
      <c r="F275" s="13"/>
      <c r="G275" s="13"/>
      <c r="H275" s="12"/>
      <c r="I275" s="29"/>
    </row>
    <row r="276" spans="1:9" ht="12.75">
      <c r="A276" s="12"/>
      <c r="B276" s="12"/>
      <c r="C276" s="12"/>
      <c r="D276" s="12"/>
      <c r="E276" s="40"/>
      <c r="F276" s="13"/>
      <c r="G276" s="13"/>
      <c r="H276" s="12"/>
      <c r="I276" s="29"/>
    </row>
    <row r="277" spans="1:9" ht="12.75">
      <c r="A277" s="12"/>
      <c r="B277" s="12"/>
      <c r="C277" s="12"/>
      <c r="D277" s="12"/>
      <c r="E277" s="40"/>
      <c r="F277" s="13"/>
      <c r="G277" s="13"/>
      <c r="H277" s="12"/>
      <c r="I277" s="29"/>
    </row>
    <row r="278" spans="1:9" ht="12.75">
      <c r="A278" s="12"/>
      <c r="B278" s="12"/>
      <c r="C278" s="12"/>
      <c r="D278" s="12"/>
      <c r="E278" s="40"/>
      <c r="F278" s="13"/>
      <c r="G278" s="13"/>
      <c r="H278" s="12"/>
      <c r="I278" s="29"/>
    </row>
    <row r="279" spans="1:9" ht="12.75">
      <c r="A279" s="12"/>
      <c r="B279" s="12"/>
      <c r="C279" s="12"/>
      <c r="D279" s="12"/>
      <c r="E279" s="40"/>
      <c r="F279" s="13"/>
      <c r="G279" s="13"/>
      <c r="H279" s="12"/>
      <c r="I279" s="29"/>
    </row>
    <row r="280" spans="1:9" ht="12.75">
      <c r="A280" s="12"/>
      <c r="B280" s="12"/>
      <c r="C280" s="12"/>
      <c r="D280" s="12"/>
      <c r="E280" s="40"/>
      <c r="F280" s="13"/>
      <c r="G280" s="13"/>
      <c r="H280" s="12"/>
      <c r="I280" s="29"/>
    </row>
    <row r="281" spans="1:9" ht="12.75">
      <c r="A281" s="12"/>
      <c r="B281" s="12"/>
      <c r="C281" s="12"/>
      <c r="D281" s="12"/>
      <c r="E281" s="40"/>
      <c r="F281" s="13"/>
      <c r="G281" s="13"/>
      <c r="H281" s="12"/>
      <c r="I281" s="29"/>
    </row>
    <row r="282" spans="1:9" ht="12.75">
      <c r="A282" s="12"/>
      <c r="B282" s="12"/>
      <c r="C282" s="12"/>
      <c r="D282" s="12"/>
      <c r="E282" s="40"/>
      <c r="F282" s="13"/>
      <c r="G282" s="13"/>
      <c r="H282" s="12"/>
      <c r="I282" s="29"/>
    </row>
    <row r="283" spans="1:9" ht="12.75">
      <c r="A283" s="12"/>
      <c r="B283" s="12"/>
      <c r="C283" s="12"/>
      <c r="D283" s="12"/>
      <c r="E283" s="40"/>
      <c r="F283" s="13"/>
      <c r="G283" s="13"/>
      <c r="H283" s="12"/>
      <c r="I283" s="29"/>
    </row>
    <row r="284" spans="1:9" ht="12.75">
      <c r="A284" s="12"/>
      <c r="B284" s="12"/>
      <c r="C284" s="12"/>
      <c r="D284" s="12"/>
      <c r="E284" s="40"/>
      <c r="F284" s="13"/>
      <c r="G284" s="13"/>
      <c r="H284" s="12"/>
      <c r="I284" s="29"/>
    </row>
    <row r="285" spans="1:9" ht="12.75">
      <c r="A285" s="12"/>
      <c r="B285" s="12"/>
      <c r="C285" s="12"/>
      <c r="D285" s="12"/>
      <c r="E285" s="40"/>
      <c r="F285" s="13"/>
      <c r="G285" s="13"/>
      <c r="H285" s="12"/>
      <c r="I285" s="29"/>
    </row>
    <row r="286" spans="1:9" ht="12.75">
      <c r="A286" s="12"/>
      <c r="B286" s="12"/>
      <c r="C286" s="12"/>
      <c r="D286" s="12"/>
      <c r="E286" s="40"/>
      <c r="F286" s="13"/>
      <c r="G286" s="13"/>
      <c r="H286" s="12"/>
      <c r="I286" s="29"/>
    </row>
    <row r="287" spans="1:9" ht="12.75">
      <c r="A287" s="12"/>
      <c r="B287" s="12"/>
      <c r="C287" s="12"/>
      <c r="D287" s="12"/>
      <c r="E287" s="40"/>
      <c r="F287" s="13"/>
      <c r="G287" s="13"/>
      <c r="H287" s="12"/>
      <c r="I287" s="29"/>
    </row>
    <row r="288" spans="1:9" ht="12.75">
      <c r="A288" s="12"/>
      <c r="B288" s="12"/>
      <c r="C288" s="12"/>
      <c r="D288" s="12"/>
      <c r="E288" s="40"/>
      <c r="F288" s="13"/>
      <c r="G288" s="13"/>
      <c r="H288" s="12"/>
      <c r="I288" s="29"/>
    </row>
    <row r="289" spans="1:9" ht="12.75">
      <c r="A289" s="12"/>
      <c r="B289" s="12"/>
      <c r="C289" s="12"/>
      <c r="D289" s="12"/>
      <c r="E289" s="40"/>
      <c r="F289" s="13"/>
      <c r="G289" s="13"/>
      <c r="H289" s="12"/>
      <c r="I289" s="29"/>
    </row>
    <row r="290" spans="1:9" ht="12.75">
      <c r="A290" s="12"/>
      <c r="B290" s="12"/>
      <c r="C290" s="12"/>
      <c r="D290" s="12"/>
      <c r="E290" s="40"/>
      <c r="F290" s="13"/>
      <c r="G290" s="13"/>
      <c r="H290" s="12"/>
      <c r="I290" s="29"/>
    </row>
    <row r="291" spans="1:9" ht="12.75">
      <c r="A291" s="12"/>
      <c r="B291" s="12"/>
      <c r="C291" s="12"/>
      <c r="D291" s="12"/>
      <c r="E291" s="40"/>
      <c r="F291" s="13"/>
      <c r="G291" s="13"/>
      <c r="H291" s="12"/>
      <c r="I291" s="29"/>
    </row>
    <row r="292" spans="1:9" ht="12.75">
      <c r="A292" s="12"/>
      <c r="B292" s="12"/>
      <c r="C292" s="12"/>
      <c r="D292" s="12"/>
      <c r="E292" s="40"/>
      <c r="F292" s="13"/>
      <c r="G292" s="13"/>
      <c r="H292" s="12"/>
      <c r="I292" s="29"/>
    </row>
    <row r="293" spans="1:9" ht="12.75">
      <c r="A293" s="12"/>
      <c r="B293" s="12"/>
      <c r="C293" s="12"/>
      <c r="D293" s="12"/>
      <c r="E293" s="40"/>
      <c r="F293" s="13"/>
      <c r="G293" s="13"/>
      <c r="H293" s="12"/>
      <c r="I293" s="29"/>
    </row>
    <row r="294" spans="1:9" ht="12.75">
      <c r="A294" s="12"/>
      <c r="B294" s="12"/>
      <c r="C294" s="12"/>
      <c r="D294" s="12"/>
      <c r="E294" s="40"/>
      <c r="F294" s="13"/>
      <c r="G294" s="13"/>
      <c r="H294" s="12"/>
      <c r="I294" s="29"/>
    </row>
    <row r="295" spans="1:9" ht="12.75">
      <c r="A295" s="12"/>
      <c r="B295" s="12"/>
      <c r="C295" s="12"/>
      <c r="D295" s="12"/>
      <c r="E295" s="40"/>
      <c r="F295" s="13"/>
      <c r="G295" s="13"/>
      <c r="H295" s="12"/>
      <c r="I295" s="29"/>
    </row>
    <row r="296" spans="1:9" ht="12.75">
      <c r="A296" s="12"/>
      <c r="B296" s="12"/>
      <c r="C296" s="12"/>
      <c r="D296" s="12"/>
      <c r="E296" s="40"/>
      <c r="F296" s="13"/>
      <c r="G296" s="13"/>
      <c r="H296" s="12"/>
      <c r="I296" s="29"/>
    </row>
    <row r="297" spans="1:9" ht="12.75">
      <c r="A297" s="12"/>
      <c r="B297" s="12"/>
      <c r="C297" s="12"/>
      <c r="D297" s="12"/>
      <c r="E297" s="40"/>
      <c r="F297" s="13"/>
      <c r="G297" s="13"/>
      <c r="H297" s="12"/>
      <c r="I297" s="29"/>
    </row>
    <row r="298" spans="1:9" ht="12.75">
      <c r="A298" s="12"/>
      <c r="B298" s="12"/>
      <c r="C298" s="12"/>
      <c r="D298" s="12"/>
      <c r="E298" s="40"/>
      <c r="F298" s="13"/>
      <c r="G298" s="13"/>
      <c r="H298" s="12"/>
      <c r="I298" s="29"/>
    </row>
    <row r="299" spans="1:9" ht="12.75">
      <c r="A299" s="12"/>
      <c r="B299" s="12"/>
      <c r="C299" s="12"/>
      <c r="D299" s="12"/>
      <c r="E299" s="40"/>
      <c r="F299" s="13"/>
      <c r="G299" s="13"/>
      <c r="H299" s="12"/>
      <c r="I299" s="29"/>
    </row>
    <row r="300" spans="1:9" ht="12.75">
      <c r="A300" s="12"/>
      <c r="B300" s="12"/>
      <c r="C300" s="12"/>
      <c r="D300" s="12"/>
      <c r="E300" s="40"/>
      <c r="F300" s="13"/>
      <c r="G300" s="13"/>
      <c r="H300" s="12"/>
      <c r="I300" s="29"/>
    </row>
    <row r="301" spans="1:9" ht="12.75">
      <c r="A301" s="12"/>
      <c r="B301" s="12"/>
      <c r="C301" s="12"/>
      <c r="D301" s="12"/>
      <c r="E301" s="40"/>
      <c r="F301" s="13"/>
      <c r="G301" s="13"/>
      <c r="H301" s="12"/>
      <c r="I301" s="29"/>
    </row>
    <row r="302" spans="1:9" ht="12.75">
      <c r="A302" s="12"/>
      <c r="B302" s="12"/>
      <c r="C302" s="12"/>
      <c r="D302" s="12"/>
      <c r="E302" s="40"/>
      <c r="F302" s="13"/>
      <c r="G302" s="13"/>
      <c r="H302" s="12"/>
      <c r="I302" s="29"/>
    </row>
    <row r="303" spans="1:9" ht="12.75">
      <c r="A303" s="12"/>
      <c r="B303" s="12"/>
      <c r="C303" s="12"/>
      <c r="D303" s="12"/>
      <c r="E303" s="40"/>
      <c r="F303" s="13"/>
      <c r="G303" s="13"/>
      <c r="H303" s="12"/>
      <c r="I303" s="29"/>
    </row>
    <row r="304" spans="1:9" ht="12.75">
      <c r="A304" s="12"/>
      <c r="B304" s="12"/>
      <c r="C304" s="12"/>
      <c r="D304" s="12"/>
      <c r="E304" s="40"/>
      <c r="F304" s="13"/>
      <c r="G304" s="13"/>
      <c r="H304" s="12"/>
      <c r="I304" s="29"/>
    </row>
    <row r="305" spans="1:9" ht="12.75">
      <c r="A305" s="12"/>
      <c r="B305" s="12"/>
      <c r="C305" s="12"/>
      <c r="D305" s="12"/>
      <c r="E305" s="40"/>
      <c r="F305" s="13"/>
      <c r="G305" s="13"/>
      <c r="H305" s="12"/>
      <c r="I305" s="29"/>
    </row>
    <row r="306" spans="1:9" ht="12.75">
      <c r="A306" s="12"/>
      <c r="B306" s="12"/>
      <c r="C306" s="12"/>
      <c r="D306" s="12"/>
      <c r="E306" s="40"/>
      <c r="F306" s="13"/>
      <c r="G306" s="13"/>
      <c r="H306" s="12"/>
      <c r="I306" s="29"/>
    </row>
    <row r="307" spans="1:9" ht="12.75">
      <c r="A307" s="12"/>
      <c r="B307" s="12"/>
      <c r="C307" s="12"/>
      <c r="D307" s="12"/>
      <c r="E307" s="40"/>
      <c r="F307" s="13"/>
      <c r="G307" s="13"/>
      <c r="H307" s="12"/>
      <c r="I307" s="29"/>
    </row>
    <row r="308" spans="1:9" ht="12.75">
      <c r="A308" s="12"/>
      <c r="B308" s="12"/>
      <c r="C308" s="12"/>
      <c r="D308" s="12"/>
      <c r="E308" s="40"/>
      <c r="F308" s="13"/>
      <c r="G308" s="13"/>
      <c r="H308" s="12"/>
      <c r="I308" s="29"/>
    </row>
    <row r="309" spans="1:9" ht="12.75">
      <c r="A309" s="12"/>
      <c r="B309" s="12"/>
      <c r="C309" s="12"/>
      <c r="D309" s="12"/>
      <c r="E309" s="40"/>
      <c r="F309" s="13"/>
      <c r="G309" s="13"/>
      <c r="H309" s="12"/>
      <c r="I309" s="29"/>
    </row>
    <row r="310" spans="1:9" ht="12.75">
      <c r="A310" s="12"/>
      <c r="B310" s="12"/>
      <c r="C310" s="12"/>
      <c r="D310" s="12"/>
      <c r="E310" s="40"/>
      <c r="F310" s="13"/>
      <c r="G310" s="13"/>
      <c r="H310" s="12"/>
      <c r="I310" s="29"/>
    </row>
    <row r="311" spans="1:9" ht="12.75">
      <c r="A311" s="12"/>
      <c r="B311" s="12"/>
      <c r="C311" s="12"/>
      <c r="D311" s="12"/>
      <c r="E311" s="40"/>
      <c r="F311" s="13"/>
      <c r="G311" s="13"/>
      <c r="H311" s="12"/>
      <c r="I311" s="29"/>
    </row>
    <row r="312" spans="1:9" ht="12.75">
      <c r="A312" s="12"/>
      <c r="B312" s="12"/>
      <c r="C312" s="12"/>
      <c r="D312" s="12"/>
      <c r="E312" s="40"/>
      <c r="F312" s="13"/>
      <c r="G312" s="13"/>
      <c r="H312" s="12"/>
      <c r="I312" s="29"/>
    </row>
    <row r="313" spans="1:9" ht="12.75">
      <c r="A313" s="12"/>
      <c r="B313" s="12"/>
      <c r="C313" s="12"/>
      <c r="D313" s="12"/>
      <c r="E313" s="40"/>
      <c r="F313" s="13"/>
      <c r="G313" s="13"/>
      <c r="H313" s="12"/>
      <c r="I313" s="29"/>
    </row>
    <row r="314" spans="1:9" ht="12.75">
      <c r="A314" s="12"/>
      <c r="B314" s="12"/>
      <c r="C314" s="12"/>
      <c r="D314" s="12"/>
      <c r="E314" s="40"/>
      <c r="F314" s="13"/>
      <c r="G314" s="13"/>
      <c r="H314" s="12"/>
      <c r="I314" s="29"/>
    </row>
    <row r="315" spans="1:9" ht="12.75">
      <c r="A315" s="12"/>
      <c r="B315" s="12"/>
      <c r="C315" s="12"/>
      <c r="D315" s="12"/>
      <c r="E315" s="40"/>
      <c r="F315" s="13"/>
      <c r="G315" s="13"/>
      <c r="H315" s="12"/>
      <c r="I315" s="29"/>
    </row>
    <row r="316" spans="1:9" ht="12.75">
      <c r="A316" s="12"/>
      <c r="B316" s="12"/>
      <c r="C316" s="12"/>
      <c r="D316" s="12"/>
      <c r="E316" s="40"/>
      <c r="F316" s="13"/>
      <c r="G316" s="13"/>
      <c r="H316" s="12"/>
      <c r="I316" s="29"/>
    </row>
    <row r="317" spans="1:9" ht="12.75">
      <c r="A317" s="12"/>
      <c r="B317" s="12"/>
      <c r="C317" s="12"/>
      <c r="D317" s="12"/>
      <c r="E317" s="40"/>
      <c r="F317" s="13"/>
      <c r="G317" s="13"/>
      <c r="H317" s="12"/>
      <c r="I317" s="29"/>
    </row>
    <row r="318" spans="1:9" ht="12.75">
      <c r="A318" s="12"/>
      <c r="B318" s="12"/>
      <c r="C318" s="12"/>
      <c r="D318" s="12"/>
      <c r="E318" s="40"/>
      <c r="F318" s="13"/>
      <c r="G318" s="13"/>
      <c r="H318" s="12"/>
      <c r="I318" s="29"/>
    </row>
    <row r="319" spans="1:9" ht="12.75">
      <c r="A319" s="12"/>
      <c r="B319" s="12"/>
      <c r="C319" s="12"/>
      <c r="D319" s="12"/>
      <c r="E319" s="40"/>
      <c r="F319" s="13"/>
      <c r="G319" s="13"/>
      <c r="H319" s="12"/>
      <c r="I319" s="29"/>
    </row>
    <row r="320" spans="1:9" ht="12.75">
      <c r="A320" s="12"/>
      <c r="B320" s="12"/>
      <c r="C320" s="12"/>
      <c r="D320" s="12"/>
      <c r="E320" s="40"/>
      <c r="F320" s="13"/>
      <c r="G320" s="13"/>
      <c r="H320" s="12"/>
      <c r="I320" s="29"/>
    </row>
    <row r="321" spans="1:9" ht="12.75">
      <c r="A321" s="12"/>
      <c r="B321" s="12"/>
      <c r="C321" s="12"/>
      <c r="D321" s="12"/>
      <c r="E321" s="40"/>
      <c r="F321" s="13"/>
      <c r="G321" s="13"/>
      <c r="H321" s="12"/>
      <c r="I321" s="29"/>
    </row>
    <row r="322" spans="1:9" ht="12.75">
      <c r="A322" s="12"/>
      <c r="B322" s="12"/>
      <c r="C322" s="12"/>
      <c r="D322" s="12"/>
      <c r="E322" s="40"/>
      <c r="F322" s="13"/>
      <c r="G322" s="13"/>
      <c r="H322" s="12"/>
      <c r="I322" s="29"/>
    </row>
    <row r="323" spans="1:9" ht="12.75">
      <c r="A323" s="12"/>
      <c r="B323" s="12"/>
      <c r="C323" s="12"/>
      <c r="D323" s="12"/>
      <c r="E323" s="40"/>
      <c r="F323" s="13"/>
      <c r="G323" s="13"/>
      <c r="H323" s="12"/>
      <c r="I323" s="29"/>
    </row>
    <row r="324" spans="1:9" ht="12.75">
      <c r="A324" s="12"/>
      <c r="B324" s="12"/>
      <c r="C324" s="12"/>
      <c r="D324" s="12"/>
      <c r="E324" s="40"/>
      <c r="F324" s="13"/>
      <c r="G324" s="13"/>
      <c r="H324" s="12"/>
      <c r="I324" s="29"/>
    </row>
    <row r="325" spans="1:9" ht="12.75">
      <c r="A325" s="12"/>
      <c r="B325" s="12"/>
      <c r="C325" s="12"/>
      <c r="D325" s="12"/>
      <c r="E325" s="40"/>
      <c r="F325" s="13"/>
      <c r="G325" s="13"/>
      <c r="H325" s="12"/>
      <c r="I325" s="29"/>
    </row>
    <row r="326" spans="1:9" ht="12.75">
      <c r="A326" s="12"/>
      <c r="B326" s="12"/>
      <c r="C326" s="12"/>
      <c r="D326" s="12"/>
      <c r="E326" s="40"/>
      <c r="F326" s="13"/>
      <c r="G326" s="13"/>
      <c r="H326" s="12"/>
      <c r="I326" s="29"/>
    </row>
    <row r="327" spans="1:9" ht="12.75">
      <c r="A327" s="12"/>
      <c r="B327" s="12"/>
      <c r="C327" s="12"/>
      <c r="D327" s="12"/>
      <c r="E327" s="40"/>
      <c r="F327" s="13"/>
      <c r="G327" s="13"/>
      <c r="H327" s="12"/>
      <c r="I327" s="29"/>
    </row>
    <row r="328" spans="1:9" ht="12.75">
      <c r="A328" s="12"/>
      <c r="B328" s="12"/>
      <c r="C328" s="12"/>
      <c r="D328" s="12"/>
      <c r="E328" s="40"/>
      <c r="F328" s="13"/>
      <c r="G328" s="13"/>
      <c r="H328" s="12"/>
      <c r="I328" s="29"/>
    </row>
    <row r="329" spans="1:9" ht="12.75">
      <c r="A329" s="12"/>
      <c r="B329" s="12"/>
      <c r="C329" s="12"/>
      <c r="D329" s="12"/>
      <c r="E329" s="40"/>
      <c r="F329" s="13"/>
      <c r="G329" s="13"/>
      <c r="H329" s="12"/>
      <c r="I329" s="29"/>
    </row>
    <row r="330" spans="1:9" ht="12.75">
      <c r="A330" s="12"/>
      <c r="B330" s="12"/>
      <c r="C330" s="12"/>
      <c r="D330" s="12"/>
      <c r="E330" s="40"/>
      <c r="F330" s="13"/>
      <c r="G330" s="13"/>
      <c r="H330" s="12"/>
      <c r="I330" s="29"/>
    </row>
    <row r="331" spans="1:9" ht="12.75">
      <c r="A331" s="12"/>
      <c r="B331" s="12"/>
      <c r="C331" s="12"/>
      <c r="D331" s="12"/>
      <c r="E331" s="40"/>
      <c r="F331" s="13"/>
      <c r="G331" s="13"/>
      <c r="H331" s="12"/>
      <c r="I331" s="29"/>
    </row>
    <row r="332" spans="1:9" ht="12.75">
      <c r="A332" s="12"/>
      <c r="B332" s="12"/>
      <c r="C332" s="12"/>
      <c r="D332" s="12"/>
      <c r="E332" s="40"/>
      <c r="F332" s="13"/>
      <c r="G332" s="13"/>
      <c r="H332" s="12"/>
      <c r="I332" s="29"/>
    </row>
    <row r="333" spans="1:9" ht="12.75">
      <c r="A333" s="12"/>
      <c r="B333" s="12"/>
      <c r="C333" s="12"/>
      <c r="D333" s="12"/>
      <c r="E333" s="13"/>
      <c r="F333" s="13"/>
      <c r="G333" s="13"/>
      <c r="H333" s="12"/>
      <c r="I333" s="29"/>
    </row>
    <row r="334" spans="1:9" ht="12.75">
      <c r="A334" s="12"/>
      <c r="B334" s="12"/>
      <c r="C334" s="12"/>
      <c r="D334" s="12"/>
      <c r="E334" s="40"/>
      <c r="F334" s="13"/>
      <c r="G334" s="13"/>
      <c r="H334" s="12"/>
      <c r="I334" s="29"/>
    </row>
    <row r="335" spans="1:9" ht="12.75">
      <c r="A335" s="12"/>
      <c r="B335" s="12"/>
      <c r="C335" s="12"/>
      <c r="D335" s="12"/>
      <c r="E335" s="40"/>
      <c r="F335" s="13"/>
      <c r="G335" s="13"/>
      <c r="H335" s="12"/>
      <c r="I335" s="29"/>
    </row>
    <row r="336" spans="1:7" ht="12.75">
      <c r="A336" s="12"/>
      <c r="B336" s="12"/>
      <c r="C336" s="12"/>
      <c r="D336" s="12"/>
      <c r="E336" s="13"/>
      <c r="F336" s="13"/>
      <c r="G336" s="13"/>
    </row>
    <row r="337" spans="1:7" ht="12.75">
      <c r="A337" s="12"/>
      <c r="B337" s="12"/>
      <c r="C337" s="12"/>
      <c r="D337" s="12"/>
      <c r="E337" s="13"/>
      <c r="F337" s="13"/>
      <c r="G337" s="13"/>
    </row>
    <row r="338" spans="1:7" ht="12.75">
      <c r="A338" s="12"/>
      <c r="B338" s="12"/>
      <c r="C338" s="12"/>
      <c r="D338" s="12"/>
      <c r="E338" s="40"/>
      <c r="F338" s="40"/>
      <c r="G338" s="40"/>
    </row>
    <row r="339" spans="1:7" ht="12.75">
      <c r="A339" s="12"/>
      <c r="B339" s="12"/>
      <c r="C339" s="12"/>
      <c r="D339" s="12"/>
      <c r="E339" s="40"/>
      <c r="F339" s="40"/>
      <c r="G339" s="40"/>
    </row>
    <row r="340" spans="1:9" ht="12.75">
      <c r="A340" s="2"/>
      <c r="B340" s="2"/>
      <c r="C340" s="2"/>
      <c r="D340" s="3"/>
      <c r="E340" s="41"/>
      <c r="F340" s="41"/>
      <c r="G340" s="4"/>
      <c r="H340" s="11"/>
      <c r="I340" s="12"/>
    </row>
    <row r="341" spans="1:9" ht="12.75">
      <c r="A341" s="12"/>
      <c r="B341" s="12"/>
      <c r="C341" s="12"/>
      <c r="D341" s="12"/>
      <c r="E341" s="40"/>
      <c r="F341" s="40"/>
      <c r="G341" s="40"/>
      <c r="I341" s="12"/>
    </row>
    <row r="342" spans="1:15" ht="12.75">
      <c r="A342" s="2"/>
      <c r="B342" s="2"/>
      <c r="C342" s="2"/>
      <c r="D342" s="2"/>
      <c r="E342" s="16"/>
      <c r="F342" s="16"/>
      <c r="G342" s="16"/>
      <c r="H342" s="11"/>
      <c r="I342" s="3"/>
      <c r="J342" s="11"/>
      <c r="K342" s="11"/>
      <c r="L342" s="18"/>
      <c r="M342" s="11"/>
      <c r="N342" s="11"/>
      <c r="O342" s="18"/>
    </row>
    <row r="343" spans="1:9" ht="12.75">
      <c r="A343" s="12"/>
      <c r="B343" s="12"/>
      <c r="C343" s="12"/>
      <c r="D343" s="12"/>
      <c r="E343" s="40"/>
      <c r="F343" s="40"/>
      <c r="G343" s="40"/>
      <c r="I343" s="12"/>
    </row>
    <row r="344" spans="1:17" ht="12.75">
      <c r="A344" s="12"/>
      <c r="B344" s="12"/>
      <c r="C344" s="12"/>
      <c r="D344" s="12"/>
      <c r="E344" s="40"/>
      <c r="F344" s="13"/>
      <c r="G344" s="13"/>
      <c r="H344" s="12"/>
      <c r="I344" s="29"/>
      <c r="K344" s="12"/>
      <c r="O344" s="14"/>
      <c r="P344" s="31"/>
      <c r="Q344" s="31"/>
    </row>
    <row r="345" spans="1:17" ht="12.75">
      <c r="A345" s="12"/>
      <c r="B345" s="12"/>
      <c r="C345" s="12"/>
      <c r="D345" s="12"/>
      <c r="E345" s="40"/>
      <c r="F345" s="13"/>
      <c r="G345" s="13"/>
      <c r="H345" s="12"/>
      <c r="I345" s="29"/>
      <c r="K345" s="12"/>
      <c r="O345" s="14"/>
      <c r="P345" s="12"/>
      <c r="Q345" s="12"/>
    </row>
    <row r="346" spans="1:17" ht="12.75">
      <c r="A346" s="12"/>
      <c r="B346" s="12"/>
      <c r="C346" s="12"/>
      <c r="D346" s="12"/>
      <c r="E346" s="40"/>
      <c r="F346" s="13"/>
      <c r="G346" s="13"/>
      <c r="H346" s="12"/>
      <c r="I346" s="29"/>
      <c r="K346" s="12"/>
      <c r="O346" s="14"/>
      <c r="P346" s="32"/>
      <c r="Q346" s="32"/>
    </row>
    <row r="347" spans="1:17" ht="12.75">
      <c r="A347" s="12"/>
      <c r="B347" s="12"/>
      <c r="C347" s="12"/>
      <c r="D347" s="12"/>
      <c r="E347" s="40"/>
      <c r="F347" s="13"/>
      <c r="G347" s="13"/>
      <c r="H347" s="12"/>
      <c r="I347" s="29"/>
      <c r="K347" s="12"/>
      <c r="O347" s="14"/>
      <c r="P347" s="12"/>
      <c r="Q347" s="12"/>
    </row>
    <row r="348" spans="1:17" ht="12.75">
      <c r="A348" s="12"/>
      <c r="B348" s="12"/>
      <c r="C348" s="12"/>
      <c r="D348" s="12"/>
      <c r="E348" s="40"/>
      <c r="F348" s="13"/>
      <c r="G348" s="13"/>
      <c r="H348" s="12"/>
      <c r="I348" s="29"/>
      <c r="K348" s="12"/>
      <c r="O348" s="14"/>
      <c r="P348" s="32"/>
      <c r="Q348" s="32"/>
    </row>
    <row r="349" spans="1:17" ht="12.75">
      <c r="A349" s="12"/>
      <c r="B349" s="12"/>
      <c r="C349" s="12"/>
      <c r="D349" s="12"/>
      <c r="E349" s="40"/>
      <c r="F349" s="13"/>
      <c r="G349" s="13"/>
      <c r="H349" s="12"/>
      <c r="I349" s="29"/>
      <c r="K349" s="12"/>
      <c r="O349" s="14"/>
      <c r="P349" s="12"/>
      <c r="Q349" s="12"/>
    </row>
    <row r="350" spans="1:17" ht="12.75">
      <c r="A350" s="12"/>
      <c r="B350" s="12"/>
      <c r="C350" s="12"/>
      <c r="D350" s="12"/>
      <c r="E350" s="40"/>
      <c r="F350" s="13"/>
      <c r="G350" s="13"/>
      <c r="H350" s="12"/>
      <c r="I350" s="29"/>
      <c r="K350" s="12"/>
      <c r="O350" s="14"/>
      <c r="P350" s="32"/>
      <c r="Q350" s="32"/>
    </row>
    <row r="351" spans="1:17" ht="12.75">
      <c r="A351" s="12"/>
      <c r="B351" s="12"/>
      <c r="C351" s="12"/>
      <c r="D351" s="12"/>
      <c r="E351" s="40"/>
      <c r="F351" s="13"/>
      <c r="G351" s="13"/>
      <c r="H351" s="12"/>
      <c r="I351" s="29"/>
      <c r="K351" s="12"/>
      <c r="O351" s="14"/>
      <c r="P351" s="12"/>
      <c r="Q351" s="12"/>
    </row>
    <row r="352" spans="1:17" ht="12.75">
      <c r="A352" s="12"/>
      <c r="B352" s="12"/>
      <c r="C352" s="12"/>
      <c r="D352" s="12"/>
      <c r="E352" s="40"/>
      <c r="F352" s="13"/>
      <c r="G352" s="13"/>
      <c r="H352" s="12"/>
      <c r="I352" s="29"/>
      <c r="K352" s="12"/>
      <c r="O352" s="14"/>
      <c r="P352" s="32"/>
      <c r="Q352" s="32"/>
    </row>
    <row r="353" spans="1:17" ht="12.75">
      <c r="A353" s="12"/>
      <c r="B353" s="12"/>
      <c r="C353" s="12"/>
      <c r="D353" s="12"/>
      <c r="E353" s="40"/>
      <c r="F353" s="13"/>
      <c r="G353" s="13"/>
      <c r="H353" s="12"/>
      <c r="I353" s="29"/>
      <c r="K353" s="12"/>
      <c r="O353" s="14"/>
      <c r="P353" s="12"/>
      <c r="Q353" s="12"/>
    </row>
    <row r="354" spans="1:17" ht="12.75">
      <c r="A354" s="12"/>
      <c r="B354" s="12"/>
      <c r="C354" s="12"/>
      <c r="D354" s="12"/>
      <c r="E354" s="40"/>
      <c r="F354" s="13"/>
      <c r="G354" s="13"/>
      <c r="H354" s="12"/>
      <c r="I354" s="29"/>
      <c r="K354" s="12"/>
      <c r="O354" s="14"/>
      <c r="P354" s="32"/>
      <c r="Q354" s="32"/>
    </row>
    <row r="355" spans="1:17" ht="12.75">
      <c r="A355" s="12"/>
      <c r="B355" s="12"/>
      <c r="C355" s="12"/>
      <c r="D355" s="12"/>
      <c r="E355" s="40"/>
      <c r="F355" s="13"/>
      <c r="G355" s="13"/>
      <c r="H355" s="12"/>
      <c r="I355" s="29"/>
      <c r="K355" s="12"/>
      <c r="O355" s="14"/>
      <c r="P355" s="12"/>
      <c r="Q355" s="12"/>
    </row>
    <row r="356" spans="1:15" ht="12.75">
      <c r="A356" s="12"/>
      <c r="B356" s="12"/>
      <c r="C356" s="12"/>
      <c r="D356" s="12"/>
      <c r="E356" s="40"/>
      <c r="F356" s="13"/>
      <c r="G356" s="13"/>
      <c r="H356" s="12"/>
      <c r="I356" s="29"/>
      <c r="O356" s="12"/>
    </row>
    <row r="357" spans="1:15" ht="12.75">
      <c r="A357" s="12"/>
      <c r="B357" s="12"/>
      <c r="C357" s="12"/>
      <c r="D357" s="12"/>
      <c r="E357" s="40"/>
      <c r="F357" s="13"/>
      <c r="G357" s="13"/>
      <c r="H357" s="12"/>
      <c r="I357" s="29"/>
      <c r="O357" s="14"/>
    </row>
    <row r="358" spans="1:17" ht="12.75">
      <c r="A358" s="12"/>
      <c r="B358" s="12"/>
      <c r="C358" s="12"/>
      <c r="D358" s="12"/>
      <c r="E358" s="40"/>
      <c r="F358" s="13"/>
      <c r="G358" s="13"/>
      <c r="H358" s="12"/>
      <c r="I358" s="29"/>
      <c r="K358" s="18"/>
      <c r="L358" s="11"/>
      <c r="M358" s="11"/>
      <c r="N358" s="11"/>
      <c r="O358" s="14"/>
      <c r="P358" s="12"/>
      <c r="Q358" s="12"/>
    </row>
    <row r="359" spans="1:17" ht="12.75">
      <c r="A359" s="12"/>
      <c r="B359" s="12"/>
      <c r="C359" s="12"/>
      <c r="D359" s="12"/>
      <c r="E359" s="40"/>
      <c r="F359" s="13"/>
      <c r="G359" s="13"/>
      <c r="H359" s="12"/>
      <c r="I359" s="29"/>
      <c r="K359" s="3"/>
      <c r="L359" s="11"/>
      <c r="M359" s="11"/>
      <c r="N359" s="11"/>
      <c r="P359" s="12"/>
      <c r="Q359" s="12"/>
    </row>
    <row r="360" spans="1:14" ht="12.75">
      <c r="A360" s="12"/>
      <c r="B360" s="12"/>
      <c r="C360" s="12"/>
      <c r="D360" s="12"/>
      <c r="E360" s="40"/>
      <c r="F360" s="13"/>
      <c r="G360" s="13"/>
      <c r="H360" s="12"/>
      <c r="I360" s="29"/>
      <c r="K360" s="18"/>
      <c r="L360" s="11"/>
      <c r="M360" s="11"/>
      <c r="N360" s="11"/>
    </row>
    <row r="361" spans="1:9" ht="12.75">
      <c r="A361" s="12"/>
      <c r="B361" s="12"/>
      <c r="C361" s="12"/>
      <c r="D361" s="12"/>
      <c r="E361" s="40"/>
      <c r="F361" s="13"/>
      <c r="G361" s="13"/>
      <c r="H361" s="12"/>
      <c r="I361" s="29"/>
    </row>
    <row r="362" spans="1:17" ht="12.75">
      <c r="A362" s="12"/>
      <c r="B362" s="12"/>
      <c r="C362" s="12"/>
      <c r="D362" s="12"/>
      <c r="E362" s="40"/>
      <c r="F362" s="13"/>
      <c r="G362" s="13"/>
      <c r="H362" s="12"/>
      <c r="I362" s="29"/>
      <c r="K362" s="12"/>
      <c r="O362" s="14"/>
      <c r="P362" s="32"/>
      <c r="Q362" s="32"/>
    </row>
    <row r="363" spans="1:17" ht="12.75">
      <c r="A363" s="12"/>
      <c r="B363" s="12"/>
      <c r="C363" s="12"/>
      <c r="D363" s="12"/>
      <c r="E363" s="40"/>
      <c r="F363" s="13"/>
      <c r="G363" s="13"/>
      <c r="H363" s="12"/>
      <c r="I363" s="29"/>
      <c r="K363" s="12"/>
      <c r="O363" s="14"/>
      <c r="P363" s="12"/>
      <c r="Q363" s="12"/>
    </row>
    <row r="364" spans="1:17" ht="12.75">
      <c r="A364" s="12"/>
      <c r="B364" s="12"/>
      <c r="C364" s="12"/>
      <c r="D364" s="12"/>
      <c r="E364" s="40"/>
      <c r="F364" s="13"/>
      <c r="G364" s="13"/>
      <c r="H364" s="12"/>
      <c r="I364" s="29"/>
      <c r="O364" s="12"/>
      <c r="P364" s="12"/>
      <c r="Q364" s="12"/>
    </row>
    <row r="365" spans="1:18" ht="12.75">
      <c r="A365" s="12"/>
      <c r="B365" s="12"/>
      <c r="C365" s="12"/>
      <c r="D365" s="12"/>
      <c r="E365" s="40"/>
      <c r="F365" s="13"/>
      <c r="G365" s="13"/>
      <c r="H365" s="12"/>
      <c r="I365" s="29"/>
      <c r="O365" s="14"/>
      <c r="Q365" s="12"/>
      <c r="R365" s="12"/>
    </row>
    <row r="366" spans="1:9" ht="12.75">
      <c r="A366" s="12"/>
      <c r="B366" s="12"/>
      <c r="C366" s="12"/>
      <c r="D366" s="12"/>
      <c r="E366" s="40"/>
      <c r="F366" s="13"/>
      <c r="G366" s="13"/>
      <c r="H366" s="12"/>
      <c r="I366" s="29"/>
    </row>
    <row r="367" spans="1:9" ht="12.75">
      <c r="A367" s="12"/>
      <c r="B367" s="12"/>
      <c r="C367" s="12"/>
      <c r="D367" s="12"/>
      <c r="E367" s="40"/>
      <c r="F367" s="13"/>
      <c r="G367" s="13"/>
      <c r="H367" s="12"/>
      <c r="I367" s="29"/>
    </row>
    <row r="368" spans="1:9" ht="12.75">
      <c r="A368" s="12"/>
      <c r="B368" s="12"/>
      <c r="C368" s="12"/>
      <c r="D368" s="12"/>
      <c r="E368" s="40"/>
      <c r="F368" s="13"/>
      <c r="G368" s="13"/>
      <c r="H368" s="12"/>
      <c r="I368" s="29"/>
    </row>
    <row r="369" spans="1:9" ht="12.75">
      <c r="A369" s="12"/>
      <c r="B369" s="12"/>
      <c r="C369" s="12"/>
      <c r="D369" s="12"/>
      <c r="E369" s="40"/>
      <c r="F369" s="13"/>
      <c r="G369" s="13"/>
      <c r="H369" s="12"/>
      <c r="I369" s="29"/>
    </row>
    <row r="370" spans="1:9" ht="12.75">
      <c r="A370" s="12"/>
      <c r="B370" s="12"/>
      <c r="C370" s="12"/>
      <c r="D370" s="12"/>
      <c r="E370" s="40"/>
      <c r="F370" s="13"/>
      <c r="G370" s="13"/>
      <c r="H370" s="12"/>
      <c r="I370" s="29"/>
    </row>
    <row r="371" spans="1:9" ht="12.75">
      <c r="A371" s="12"/>
      <c r="B371" s="12"/>
      <c r="C371" s="12"/>
      <c r="D371" s="12"/>
      <c r="E371" s="40"/>
      <c r="F371" s="13"/>
      <c r="G371" s="13"/>
      <c r="H371" s="12"/>
      <c r="I371" s="29"/>
    </row>
    <row r="372" spans="1:9" ht="12.75">
      <c r="A372" s="12"/>
      <c r="B372" s="12"/>
      <c r="C372" s="12"/>
      <c r="D372" s="12"/>
      <c r="E372" s="40"/>
      <c r="F372" s="13"/>
      <c r="G372" s="13"/>
      <c r="H372" s="12"/>
      <c r="I372" s="29"/>
    </row>
    <row r="373" spans="1:9" ht="12.75">
      <c r="A373" s="12"/>
      <c r="B373" s="12"/>
      <c r="C373" s="12"/>
      <c r="D373" s="12"/>
      <c r="E373" s="40"/>
      <c r="F373" s="13"/>
      <c r="G373" s="13"/>
      <c r="H373" s="12"/>
      <c r="I373" s="29"/>
    </row>
    <row r="374" spans="1:9" ht="12.75">
      <c r="A374" s="12"/>
      <c r="B374" s="12"/>
      <c r="C374" s="12"/>
      <c r="D374" s="12"/>
      <c r="E374" s="40"/>
      <c r="F374" s="13"/>
      <c r="G374" s="13"/>
      <c r="H374" s="12"/>
      <c r="I374" s="29"/>
    </row>
    <row r="375" spans="1:9" ht="12.75">
      <c r="A375" s="12"/>
      <c r="B375" s="12"/>
      <c r="C375" s="12"/>
      <c r="D375" s="12"/>
      <c r="E375" s="40"/>
      <c r="F375" s="13"/>
      <c r="G375" s="13"/>
      <c r="H375" s="12"/>
      <c r="I375" s="29"/>
    </row>
    <row r="376" spans="1:9" ht="12.75">
      <c r="A376" s="12"/>
      <c r="B376" s="12"/>
      <c r="C376" s="12"/>
      <c r="D376" s="12"/>
      <c r="E376" s="40"/>
      <c r="F376" s="13"/>
      <c r="G376" s="13"/>
      <c r="H376" s="12"/>
      <c r="I376" s="29"/>
    </row>
    <row r="377" spans="1:9" ht="12.75">
      <c r="A377" s="12"/>
      <c r="B377" s="12"/>
      <c r="C377" s="12"/>
      <c r="D377" s="12"/>
      <c r="E377" s="40"/>
      <c r="F377" s="13"/>
      <c r="G377" s="13"/>
      <c r="H377" s="12"/>
      <c r="I377" s="29"/>
    </row>
    <row r="378" spans="1:9" ht="12.75">
      <c r="A378" s="12"/>
      <c r="B378" s="12"/>
      <c r="C378" s="12"/>
      <c r="D378" s="12"/>
      <c r="E378" s="40"/>
      <c r="F378" s="13"/>
      <c r="G378" s="13"/>
      <c r="H378" s="12"/>
      <c r="I378" s="29"/>
    </row>
    <row r="379" spans="1:9" ht="12.75">
      <c r="A379" s="12"/>
      <c r="B379" s="12"/>
      <c r="C379" s="12"/>
      <c r="D379" s="12"/>
      <c r="E379" s="40"/>
      <c r="F379" s="13"/>
      <c r="G379" s="13"/>
      <c r="H379" s="12"/>
      <c r="I379" s="29"/>
    </row>
    <row r="380" spans="1:9" ht="12.75">
      <c r="A380" s="12"/>
      <c r="B380" s="12"/>
      <c r="C380" s="12"/>
      <c r="D380" s="12"/>
      <c r="E380" s="40"/>
      <c r="F380" s="13"/>
      <c r="G380" s="13"/>
      <c r="H380" s="12"/>
      <c r="I380" s="29"/>
    </row>
    <row r="381" spans="1:9" ht="12.75">
      <c r="A381" s="12"/>
      <c r="B381" s="12"/>
      <c r="C381" s="12"/>
      <c r="D381" s="12"/>
      <c r="E381" s="40"/>
      <c r="F381" s="13"/>
      <c r="G381" s="13"/>
      <c r="H381" s="12"/>
      <c r="I381" s="29"/>
    </row>
    <row r="382" spans="1:9" ht="12.75">
      <c r="A382" s="12"/>
      <c r="B382" s="12"/>
      <c r="C382" s="12"/>
      <c r="D382" s="12"/>
      <c r="E382" s="40"/>
      <c r="F382" s="13"/>
      <c r="G382" s="13"/>
      <c r="H382" s="12"/>
      <c r="I382" s="29"/>
    </row>
    <row r="383" spans="1:9" ht="12.75">
      <c r="A383" s="12"/>
      <c r="B383" s="12"/>
      <c r="C383" s="12"/>
      <c r="D383" s="12"/>
      <c r="E383" s="40"/>
      <c r="F383" s="13"/>
      <c r="G383" s="13"/>
      <c r="H383" s="12"/>
      <c r="I383" s="29"/>
    </row>
    <row r="384" spans="1:9" ht="12.75">
      <c r="A384" s="12"/>
      <c r="B384" s="12"/>
      <c r="C384" s="12"/>
      <c r="D384" s="12"/>
      <c r="E384" s="40"/>
      <c r="F384" s="13"/>
      <c r="G384" s="13"/>
      <c r="H384" s="12"/>
      <c r="I384" s="29"/>
    </row>
    <row r="385" spans="1:9" ht="12.75">
      <c r="A385" s="12"/>
      <c r="B385" s="12"/>
      <c r="C385" s="12"/>
      <c r="D385" s="12"/>
      <c r="E385" s="40"/>
      <c r="F385" s="13"/>
      <c r="G385" s="13"/>
      <c r="H385" s="12"/>
      <c r="I385" s="29"/>
    </row>
    <row r="386" spans="1:9" ht="12.75">
      <c r="A386" s="12"/>
      <c r="B386" s="12"/>
      <c r="C386" s="12"/>
      <c r="D386" s="12"/>
      <c r="E386" s="40"/>
      <c r="F386" s="13"/>
      <c r="G386" s="13"/>
      <c r="H386" s="12"/>
      <c r="I386" s="29"/>
    </row>
    <row r="387" spans="1:9" ht="12.75">
      <c r="A387" s="12"/>
      <c r="B387" s="12"/>
      <c r="C387" s="12"/>
      <c r="D387" s="12"/>
      <c r="E387" s="40"/>
      <c r="F387" s="13"/>
      <c r="G387" s="13"/>
      <c r="H387" s="12"/>
      <c r="I387" s="29"/>
    </row>
    <row r="388" spans="1:9" ht="12.75">
      <c r="A388" s="12"/>
      <c r="B388" s="12"/>
      <c r="C388" s="12"/>
      <c r="D388" s="12"/>
      <c r="E388" s="40"/>
      <c r="F388" s="13"/>
      <c r="G388" s="13"/>
      <c r="H388" s="12"/>
      <c r="I388" s="29"/>
    </row>
    <row r="389" spans="1:9" ht="12.75">
      <c r="A389" s="12"/>
      <c r="B389" s="12"/>
      <c r="C389" s="12"/>
      <c r="D389" s="12"/>
      <c r="E389" s="40"/>
      <c r="F389" s="13"/>
      <c r="G389" s="13"/>
      <c r="H389" s="12"/>
      <c r="I389" s="29"/>
    </row>
    <row r="390" spans="1:9" ht="12.75">
      <c r="A390" s="12"/>
      <c r="B390" s="12"/>
      <c r="C390" s="12"/>
      <c r="D390" s="12"/>
      <c r="E390" s="40"/>
      <c r="F390" s="13"/>
      <c r="G390" s="13"/>
      <c r="H390" s="12"/>
      <c r="I390" s="29"/>
    </row>
    <row r="391" spans="1:9" ht="12.75">
      <c r="A391" s="12"/>
      <c r="B391" s="12"/>
      <c r="C391" s="12"/>
      <c r="D391" s="12"/>
      <c r="E391" s="40"/>
      <c r="F391" s="13"/>
      <c r="G391" s="13"/>
      <c r="H391" s="12"/>
      <c r="I391" s="29"/>
    </row>
    <row r="392" spans="1:9" ht="12.75">
      <c r="A392" s="12"/>
      <c r="B392" s="12"/>
      <c r="C392" s="12"/>
      <c r="D392" s="12"/>
      <c r="E392" s="40"/>
      <c r="F392" s="13"/>
      <c r="G392" s="13"/>
      <c r="H392" s="12"/>
      <c r="I392" s="29"/>
    </row>
    <row r="393" spans="1:9" ht="12.75">
      <c r="A393" s="12"/>
      <c r="B393" s="12"/>
      <c r="C393" s="12"/>
      <c r="D393" s="12"/>
      <c r="E393" s="40"/>
      <c r="F393" s="13"/>
      <c r="G393" s="13"/>
      <c r="H393" s="12"/>
      <c r="I393" s="29"/>
    </row>
    <row r="394" spans="1:9" ht="12.75">
      <c r="A394" s="12"/>
      <c r="B394" s="12"/>
      <c r="C394" s="12"/>
      <c r="D394" s="12"/>
      <c r="E394" s="40"/>
      <c r="F394" s="13"/>
      <c r="G394" s="13"/>
      <c r="H394" s="12"/>
      <c r="I394" s="29"/>
    </row>
    <row r="395" spans="1:9" ht="12.75">
      <c r="A395" s="12"/>
      <c r="B395" s="12"/>
      <c r="C395" s="12"/>
      <c r="D395" s="12"/>
      <c r="E395" s="40"/>
      <c r="F395" s="13"/>
      <c r="G395" s="13"/>
      <c r="H395" s="12"/>
      <c r="I395" s="29"/>
    </row>
    <row r="396" spans="1:9" ht="12.75">
      <c r="A396" s="12"/>
      <c r="B396" s="12"/>
      <c r="C396" s="12"/>
      <c r="D396" s="12"/>
      <c r="E396" s="40"/>
      <c r="F396" s="13"/>
      <c r="G396" s="13"/>
      <c r="H396" s="12"/>
      <c r="I396" s="29"/>
    </row>
    <row r="397" spans="1:9" ht="12.75">
      <c r="A397" s="12"/>
      <c r="B397" s="12"/>
      <c r="C397" s="12"/>
      <c r="D397" s="12"/>
      <c r="E397" s="40"/>
      <c r="F397" s="13"/>
      <c r="G397" s="13"/>
      <c r="H397" s="12"/>
      <c r="I397" s="29"/>
    </row>
    <row r="398" spans="1:9" ht="12.75">
      <c r="A398" s="12"/>
      <c r="B398" s="12"/>
      <c r="C398" s="12"/>
      <c r="D398" s="12"/>
      <c r="E398" s="40"/>
      <c r="F398" s="13"/>
      <c r="G398" s="13"/>
      <c r="H398" s="12"/>
      <c r="I398" s="29"/>
    </row>
    <row r="399" spans="1:9" ht="12.75">
      <c r="A399" s="12"/>
      <c r="B399" s="12"/>
      <c r="C399" s="12"/>
      <c r="D399" s="12"/>
      <c r="E399" s="40"/>
      <c r="F399" s="13"/>
      <c r="G399" s="13"/>
      <c r="H399" s="12"/>
      <c r="I399" s="29"/>
    </row>
    <row r="400" spans="1:9" ht="12.75">
      <c r="A400" s="12"/>
      <c r="B400" s="12"/>
      <c r="C400" s="12"/>
      <c r="D400" s="12"/>
      <c r="E400" s="40"/>
      <c r="F400" s="13"/>
      <c r="G400" s="13"/>
      <c r="H400" s="12"/>
      <c r="I400" s="29"/>
    </row>
    <row r="401" spans="1:9" ht="12.75">
      <c r="A401" s="12"/>
      <c r="B401" s="12"/>
      <c r="C401" s="12"/>
      <c r="D401" s="12"/>
      <c r="E401" s="40"/>
      <c r="F401" s="13"/>
      <c r="G401" s="13"/>
      <c r="H401" s="12"/>
      <c r="I401" s="29"/>
    </row>
    <row r="402" spans="1:9" ht="12.75">
      <c r="A402" s="12"/>
      <c r="B402" s="12"/>
      <c r="C402" s="12"/>
      <c r="D402" s="12"/>
      <c r="E402" s="40"/>
      <c r="F402" s="13"/>
      <c r="G402" s="13"/>
      <c r="H402" s="12"/>
      <c r="I402" s="29"/>
    </row>
    <row r="403" spans="1:9" ht="12.75">
      <c r="A403" s="12"/>
      <c r="B403" s="12"/>
      <c r="C403" s="12"/>
      <c r="D403" s="12"/>
      <c r="E403" s="40"/>
      <c r="F403" s="13"/>
      <c r="G403" s="13"/>
      <c r="H403" s="12"/>
      <c r="I403" s="29"/>
    </row>
    <row r="404" spans="1:9" ht="12.75">
      <c r="A404" s="12"/>
      <c r="B404" s="12"/>
      <c r="C404" s="12"/>
      <c r="D404" s="12"/>
      <c r="E404" s="40"/>
      <c r="F404" s="13"/>
      <c r="G404" s="13"/>
      <c r="H404" s="12"/>
      <c r="I404" s="29"/>
    </row>
    <row r="405" spans="1:9" ht="12.75">
      <c r="A405" s="12"/>
      <c r="B405" s="12"/>
      <c r="C405" s="12"/>
      <c r="D405" s="12"/>
      <c r="E405" s="40"/>
      <c r="F405" s="13"/>
      <c r="G405" s="13"/>
      <c r="H405" s="12"/>
      <c r="I405" s="29"/>
    </row>
    <row r="406" spans="1:9" ht="12.75">
      <c r="A406" s="12"/>
      <c r="B406" s="12"/>
      <c r="C406" s="12"/>
      <c r="D406" s="12"/>
      <c r="E406" s="40"/>
      <c r="F406" s="13"/>
      <c r="G406" s="13"/>
      <c r="H406" s="12"/>
      <c r="I406" s="29"/>
    </row>
    <row r="407" spans="1:9" ht="12.75">
      <c r="A407" s="12"/>
      <c r="B407" s="12"/>
      <c r="C407" s="12"/>
      <c r="D407" s="12"/>
      <c r="E407" s="40"/>
      <c r="F407" s="13"/>
      <c r="G407" s="13"/>
      <c r="H407" s="12"/>
      <c r="I407" s="29"/>
    </row>
    <row r="408" spans="1:9" ht="12.75">
      <c r="A408" s="12"/>
      <c r="B408" s="12"/>
      <c r="C408" s="12"/>
      <c r="D408" s="12"/>
      <c r="E408" s="40"/>
      <c r="F408" s="13"/>
      <c r="G408" s="13"/>
      <c r="H408" s="12"/>
      <c r="I408" s="29"/>
    </row>
    <row r="409" spans="1:9" ht="12.75">
      <c r="A409" s="12"/>
      <c r="B409" s="12"/>
      <c r="C409" s="12"/>
      <c r="D409" s="12"/>
      <c r="E409" s="40"/>
      <c r="F409" s="13"/>
      <c r="G409" s="13"/>
      <c r="H409" s="12"/>
      <c r="I409" s="29"/>
    </row>
    <row r="410" spans="1:9" ht="12.75">
      <c r="A410" s="12"/>
      <c r="B410" s="12"/>
      <c r="C410" s="12"/>
      <c r="D410" s="12"/>
      <c r="E410" s="40"/>
      <c r="F410" s="13"/>
      <c r="G410" s="13"/>
      <c r="H410" s="12"/>
      <c r="I410" s="29"/>
    </row>
    <row r="411" spans="1:9" ht="12.75">
      <c r="A411" s="12"/>
      <c r="B411" s="12"/>
      <c r="C411" s="12"/>
      <c r="D411" s="12"/>
      <c r="E411" s="40"/>
      <c r="F411" s="13"/>
      <c r="G411" s="13"/>
      <c r="H411" s="12"/>
      <c r="I411" s="29"/>
    </row>
    <row r="412" spans="1:9" ht="12.75">
      <c r="A412" s="12"/>
      <c r="B412" s="12"/>
      <c r="C412" s="12"/>
      <c r="D412" s="12"/>
      <c r="E412" s="40"/>
      <c r="F412" s="13"/>
      <c r="G412" s="13"/>
      <c r="H412" s="12"/>
      <c r="I412" s="29"/>
    </row>
    <row r="413" spans="1:9" ht="12.75">
      <c r="A413" s="12"/>
      <c r="B413" s="12"/>
      <c r="C413" s="12"/>
      <c r="D413" s="12"/>
      <c r="E413" s="40"/>
      <c r="F413" s="13"/>
      <c r="G413" s="13"/>
      <c r="H413" s="12"/>
      <c r="I413" s="29"/>
    </row>
    <row r="414" spans="1:9" ht="12.75">
      <c r="A414" s="12"/>
      <c r="B414" s="12"/>
      <c r="C414" s="12"/>
      <c r="D414" s="12"/>
      <c r="E414" s="40"/>
      <c r="F414" s="13"/>
      <c r="G414" s="13"/>
      <c r="H414" s="12"/>
      <c r="I414" s="29"/>
    </row>
    <row r="415" spans="1:9" ht="12.75">
      <c r="A415" s="12"/>
      <c r="B415" s="12"/>
      <c r="C415" s="12"/>
      <c r="D415" s="12"/>
      <c r="E415" s="40"/>
      <c r="F415" s="13"/>
      <c r="G415" s="13"/>
      <c r="H415" s="12"/>
      <c r="I415" s="29"/>
    </row>
    <row r="416" spans="1:9" ht="12.75">
      <c r="A416" s="12"/>
      <c r="B416" s="12"/>
      <c r="C416" s="12"/>
      <c r="D416" s="12"/>
      <c r="E416" s="40"/>
      <c r="F416" s="13"/>
      <c r="G416" s="13"/>
      <c r="H416" s="12"/>
      <c r="I416" s="29"/>
    </row>
    <row r="417" spans="1:9" ht="12.75">
      <c r="A417" s="12"/>
      <c r="B417" s="12"/>
      <c r="C417" s="12"/>
      <c r="D417" s="12"/>
      <c r="E417" s="40"/>
      <c r="F417" s="13"/>
      <c r="G417" s="13"/>
      <c r="H417" s="12"/>
      <c r="I417" s="29"/>
    </row>
    <row r="418" spans="1:9" ht="12.75">
      <c r="A418" s="12"/>
      <c r="B418" s="12"/>
      <c r="C418" s="12"/>
      <c r="D418" s="12"/>
      <c r="E418" s="40"/>
      <c r="F418" s="13"/>
      <c r="G418" s="13"/>
      <c r="H418" s="12"/>
      <c r="I418" s="29"/>
    </row>
    <row r="419" spans="1:9" ht="12.75">
      <c r="A419" s="12"/>
      <c r="B419" s="12"/>
      <c r="C419" s="12"/>
      <c r="D419" s="12"/>
      <c r="E419" s="40"/>
      <c r="F419" s="13"/>
      <c r="G419" s="13"/>
      <c r="H419" s="12"/>
      <c r="I419" s="29"/>
    </row>
    <row r="420" spans="1:9" ht="12.75">
      <c r="A420" s="12"/>
      <c r="B420" s="12"/>
      <c r="C420" s="12"/>
      <c r="D420" s="12"/>
      <c r="E420" s="40"/>
      <c r="F420" s="13"/>
      <c r="G420" s="13"/>
      <c r="H420" s="12"/>
      <c r="I420" s="29"/>
    </row>
    <row r="421" spans="1:9" ht="12.75">
      <c r="A421" s="12"/>
      <c r="B421" s="12"/>
      <c r="C421" s="12"/>
      <c r="D421" s="12"/>
      <c r="E421" s="40"/>
      <c r="F421" s="13"/>
      <c r="G421" s="13"/>
      <c r="H421" s="12"/>
      <c r="I421" s="29"/>
    </row>
    <row r="422" spans="1:9" ht="12.75">
      <c r="A422" s="12"/>
      <c r="B422" s="12"/>
      <c r="C422" s="12"/>
      <c r="D422" s="12"/>
      <c r="E422" s="40"/>
      <c r="F422" s="13"/>
      <c r="G422" s="13"/>
      <c r="H422" s="12"/>
      <c r="I422" s="29"/>
    </row>
    <row r="423" spans="1:9" ht="12.75">
      <c r="A423" s="12"/>
      <c r="B423" s="12"/>
      <c r="C423" s="12"/>
      <c r="D423" s="12"/>
      <c r="E423" s="40"/>
      <c r="F423" s="13"/>
      <c r="G423" s="13"/>
      <c r="H423" s="12"/>
      <c r="I423" s="29"/>
    </row>
    <row r="424" spans="1:9" ht="12.75">
      <c r="A424" s="12"/>
      <c r="B424" s="12"/>
      <c r="C424" s="12"/>
      <c r="D424" s="12"/>
      <c r="E424" s="40"/>
      <c r="F424" s="13"/>
      <c r="G424" s="13"/>
      <c r="H424" s="12"/>
      <c r="I424" s="29"/>
    </row>
    <row r="425" spans="1:9" ht="12.75">
      <c r="A425" s="12"/>
      <c r="B425" s="12"/>
      <c r="C425" s="12"/>
      <c r="D425" s="12"/>
      <c r="E425" s="40"/>
      <c r="F425" s="13"/>
      <c r="G425" s="13"/>
      <c r="H425" s="12"/>
      <c r="I425" s="29"/>
    </row>
    <row r="426" spans="1:9" ht="12.75">
      <c r="A426" s="12"/>
      <c r="B426" s="12"/>
      <c r="C426" s="12"/>
      <c r="D426" s="12"/>
      <c r="E426" s="40"/>
      <c r="F426" s="13"/>
      <c r="G426" s="13"/>
      <c r="H426" s="12"/>
      <c r="I426" s="29"/>
    </row>
    <row r="427" spans="1:9" ht="12.75">
      <c r="A427" s="12"/>
      <c r="B427" s="12"/>
      <c r="C427" s="12"/>
      <c r="D427" s="12"/>
      <c r="E427" s="40"/>
      <c r="F427" s="13"/>
      <c r="G427" s="13"/>
      <c r="H427" s="12"/>
      <c r="I427" s="29"/>
    </row>
    <row r="428" spans="1:9" ht="12.75">
      <c r="A428" s="12"/>
      <c r="B428" s="12"/>
      <c r="C428" s="12"/>
      <c r="D428" s="12"/>
      <c r="E428" s="40"/>
      <c r="F428" s="13"/>
      <c r="G428" s="13"/>
      <c r="H428" s="12"/>
      <c r="I428" s="29"/>
    </row>
    <row r="429" spans="1:9" ht="12.75">
      <c r="A429" s="12"/>
      <c r="B429" s="12"/>
      <c r="C429" s="12"/>
      <c r="D429" s="12"/>
      <c r="E429" s="40"/>
      <c r="F429" s="13"/>
      <c r="G429" s="13"/>
      <c r="H429" s="12"/>
      <c r="I429" s="29"/>
    </row>
    <row r="430" spans="1:9" ht="12.75">
      <c r="A430" s="12"/>
      <c r="B430" s="12"/>
      <c r="C430" s="12"/>
      <c r="D430" s="12"/>
      <c r="E430" s="40"/>
      <c r="F430" s="13"/>
      <c r="G430" s="13"/>
      <c r="H430" s="12"/>
      <c r="I430" s="29"/>
    </row>
    <row r="431" spans="1:9" ht="12.75">
      <c r="A431" s="12"/>
      <c r="B431" s="12"/>
      <c r="C431" s="12"/>
      <c r="D431" s="12"/>
      <c r="E431" s="40"/>
      <c r="F431" s="13"/>
      <c r="G431" s="13"/>
      <c r="H431" s="12"/>
      <c r="I431" s="29"/>
    </row>
    <row r="432" spans="1:9" ht="12.75">
      <c r="A432" s="12"/>
      <c r="B432" s="12"/>
      <c r="C432" s="12"/>
      <c r="D432" s="12"/>
      <c r="E432" s="40"/>
      <c r="F432" s="13"/>
      <c r="G432" s="13"/>
      <c r="H432" s="12"/>
      <c r="I432" s="29"/>
    </row>
    <row r="433" spans="1:9" ht="12.75">
      <c r="A433" s="12"/>
      <c r="B433" s="12"/>
      <c r="C433" s="12"/>
      <c r="D433" s="12"/>
      <c r="E433" s="40"/>
      <c r="F433" s="13"/>
      <c r="G433" s="13"/>
      <c r="H433" s="12"/>
      <c r="I433" s="29"/>
    </row>
    <row r="434" spans="1:7" ht="12.75">
      <c r="A434" s="12"/>
      <c r="B434" s="12"/>
      <c r="C434" s="12"/>
      <c r="D434" s="12"/>
      <c r="E434" s="13"/>
      <c r="F434" s="13"/>
      <c r="G434" s="13"/>
    </row>
    <row r="435" spans="1:7" ht="12.75">
      <c r="A435" s="12"/>
      <c r="B435" s="12"/>
      <c r="C435" s="12"/>
      <c r="D435" s="12"/>
      <c r="E435" s="13"/>
      <c r="F435" s="13"/>
      <c r="G435" s="13"/>
    </row>
    <row r="436" spans="1:7" ht="12.75">
      <c r="A436" s="12"/>
      <c r="B436" s="12"/>
      <c r="C436" s="12"/>
      <c r="D436" s="12"/>
      <c r="E436" s="40"/>
      <c r="F436" s="40"/>
      <c r="G436" s="40"/>
    </row>
    <row r="437" spans="1:7" ht="12.75">
      <c r="A437" s="12"/>
      <c r="B437" s="12"/>
      <c r="C437" s="12"/>
      <c r="D437" s="12"/>
      <c r="E437" s="40"/>
      <c r="F437" s="40"/>
      <c r="G437" s="40"/>
    </row>
    <row r="438" spans="1:9" ht="12.75">
      <c r="A438" s="12"/>
      <c r="B438" s="12"/>
      <c r="C438" s="12"/>
      <c r="D438" s="12"/>
      <c r="E438" s="40"/>
      <c r="F438" s="13"/>
      <c r="G438" s="13"/>
      <c r="H438" s="12"/>
      <c r="I438" s="29"/>
    </row>
    <row r="439" spans="1:9" ht="12.75">
      <c r="A439" s="12"/>
      <c r="B439" s="12"/>
      <c r="C439" s="12"/>
      <c r="D439" s="12"/>
      <c r="E439" s="40"/>
      <c r="F439" s="13"/>
      <c r="G439" s="13"/>
      <c r="H439" s="12"/>
      <c r="I439" s="29"/>
    </row>
    <row r="440" spans="1:9" ht="12.75">
      <c r="A440" s="12"/>
      <c r="B440" s="12"/>
      <c r="C440" s="12"/>
      <c r="D440" s="12"/>
      <c r="E440" s="40"/>
      <c r="F440" s="13"/>
      <c r="G440" s="13"/>
      <c r="H440" s="12"/>
      <c r="I440" s="29"/>
    </row>
    <row r="441" spans="1:9" ht="12.75">
      <c r="A441" s="12"/>
      <c r="B441" s="12"/>
      <c r="C441" s="12"/>
      <c r="D441" s="12"/>
      <c r="E441" s="40"/>
      <c r="F441" s="13"/>
      <c r="G441" s="13"/>
      <c r="H441" s="12"/>
      <c r="I441" s="29"/>
    </row>
    <row r="442" spans="1:9" ht="12.75">
      <c r="A442" s="12"/>
      <c r="B442" s="12"/>
      <c r="C442" s="12"/>
      <c r="D442" s="12"/>
      <c r="E442" s="40"/>
      <c r="F442" s="13"/>
      <c r="G442" s="13"/>
      <c r="H442" s="12"/>
      <c r="I442" s="29"/>
    </row>
    <row r="443" spans="1:9" ht="12.75">
      <c r="A443" s="12"/>
      <c r="B443" s="12"/>
      <c r="C443" s="12"/>
      <c r="D443" s="12"/>
      <c r="E443" s="40"/>
      <c r="F443" s="13"/>
      <c r="G443" s="13"/>
      <c r="H443" s="12"/>
      <c r="I443" s="29"/>
    </row>
    <row r="444" spans="1:9" ht="12.75">
      <c r="A444" s="12"/>
      <c r="B444" s="12"/>
      <c r="C444" s="12"/>
      <c r="D444" s="12"/>
      <c r="E444" s="40"/>
      <c r="F444" s="13"/>
      <c r="G444" s="13"/>
      <c r="H444" s="12"/>
      <c r="I444" s="29"/>
    </row>
    <row r="445" spans="1:9" ht="12.75">
      <c r="A445" s="12"/>
      <c r="B445" s="12"/>
      <c r="C445" s="12"/>
      <c r="D445" s="12"/>
      <c r="E445" s="40"/>
      <c r="F445" s="13"/>
      <c r="G445" s="13"/>
      <c r="H445" s="12"/>
      <c r="I445" s="29"/>
    </row>
    <row r="446" spans="1:9" ht="12.75">
      <c r="A446" s="12"/>
      <c r="B446" s="12"/>
      <c r="C446" s="12"/>
      <c r="D446" s="12"/>
      <c r="E446" s="40"/>
      <c r="F446" s="13"/>
      <c r="G446" s="13"/>
      <c r="H446" s="12"/>
      <c r="I446" s="29"/>
    </row>
    <row r="447" spans="1:9" ht="12.75">
      <c r="A447" s="12"/>
      <c r="B447" s="12"/>
      <c r="C447" s="12"/>
      <c r="D447" s="12"/>
      <c r="E447" s="40"/>
      <c r="F447" s="13"/>
      <c r="G447" s="13"/>
      <c r="H447" s="12"/>
      <c r="I447" s="29"/>
    </row>
    <row r="448" spans="1:9" ht="12.75">
      <c r="A448" s="12"/>
      <c r="B448" s="12"/>
      <c r="C448" s="12"/>
      <c r="D448" s="12"/>
      <c r="E448" s="40"/>
      <c r="F448" s="13"/>
      <c r="G448" s="13"/>
      <c r="H448" s="12"/>
      <c r="I448" s="29"/>
    </row>
    <row r="449" spans="1:9" ht="12.75">
      <c r="A449" s="12"/>
      <c r="B449" s="12"/>
      <c r="C449" s="12"/>
      <c r="D449" s="12"/>
      <c r="E449" s="40"/>
      <c r="F449" s="13"/>
      <c r="G449" s="13"/>
      <c r="H449" s="12"/>
      <c r="I449" s="29"/>
    </row>
    <row r="450" spans="1:7" ht="12.75">
      <c r="A450" s="12"/>
      <c r="B450" s="12"/>
      <c r="C450" s="12"/>
      <c r="D450" s="12"/>
      <c r="E450" s="13"/>
      <c r="F450" s="13"/>
      <c r="G450" s="13"/>
    </row>
    <row r="451" spans="1:7" ht="12.75">
      <c r="A451" s="12"/>
      <c r="B451" s="12"/>
      <c r="C451" s="12"/>
      <c r="D451" s="12"/>
      <c r="E451" s="13"/>
      <c r="F451" s="13"/>
      <c r="G451" s="13"/>
    </row>
    <row r="452" spans="1:7" ht="12.75">
      <c r="A452" s="12"/>
      <c r="B452" s="12"/>
      <c r="C452" s="12"/>
      <c r="D452" s="12"/>
      <c r="E452" s="40"/>
      <c r="F452" s="40"/>
      <c r="G452" s="40"/>
    </row>
    <row r="453" spans="1:7" ht="12.75">
      <c r="A453" s="42"/>
      <c r="B453" s="42"/>
      <c r="C453" s="42"/>
      <c r="D453" s="12"/>
      <c r="E453" s="13"/>
      <c r="F453" s="13"/>
      <c r="G453" s="13"/>
    </row>
    <row r="454" spans="1:8" ht="12.75">
      <c r="A454" s="12"/>
      <c r="B454" s="12"/>
      <c r="C454" s="12"/>
      <c r="D454" s="12"/>
      <c r="E454" s="40"/>
      <c r="F454" s="40"/>
      <c r="G454" s="40"/>
      <c r="H454" s="31"/>
    </row>
    <row r="455" spans="1:9" ht="12.75">
      <c r="A455" s="12"/>
      <c r="B455" s="12"/>
      <c r="C455" s="12"/>
      <c r="D455" s="12"/>
      <c r="E455" s="40"/>
      <c r="F455" s="13"/>
      <c r="G455" s="13"/>
      <c r="H455" s="12"/>
      <c r="I455" s="29"/>
    </row>
    <row r="456" spans="1:9" ht="12.75">
      <c r="A456" s="12"/>
      <c r="B456" s="12"/>
      <c r="C456" s="12"/>
      <c r="D456" s="12"/>
      <c r="E456" s="40"/>
      <c r="F456" s="13"/>
      <c r="G456" s="13"/>
      <c r="H456" s="12"/>
      <c r="I456" s="29"/>
    </row>
    <row r="457" spans="1:9" ht="12.75">
      <c r="A457" s="12"/>
      <c r="B457" s="12"/>
      <c r="C457" s="12"/>
      <c r="D457" s="12"/>
      <c r="E457" s="40"/>
      <c r="F457" s="13"/>
      <c r="G457" s="13"/>
      <c r="H457" s="12"/>
      <c r="I457" s="29"/>
    </row>
    <row r="458" spans="1:9" ht="12.75">
      <c r="A458" s="12"/>
      <c r="B458" s="12"/>
      <c r="C458" s="12"/>
      <c r="D458" s="12"/>
      <c r="E458" s="40"/>
      <c r="F458" s="13"/>
      <c r="G458" s="13"/>
      <c r="H458" s="12"/>
      <c r="I458" s="29"/>
    </row>
    <row r="459" spans="1:7" ht="12.75">
      <c r="A459" s="12"/>
      <c r="B459" s="12"/>
      <c r="C459" s="12"/>
      <c r="D459" s="12"/>
      <c r="E459" s="13"/>
      <c r="F459" s="13"/>
      <c r="G459" s="13"/>
    </row>
    <row r="460" spans="1:7" ht="12.75">
      <c r="A460" s="12"/>
      <c r="B460" s="12"/>
      <c r="C460" s="12"/>
      <c r="D460" s="12"/>
      <c r="E460" s="13"/>
      <c r="F460" s="13"/>
      <c r="G460" s="13"/>
    </row>
    <row r="461" spans="1:8" ht="12.75">
      <c r="A461" s="12"/>
      <c r="B461" s="12"/>
      <c r="C461" s="12"/>
      <c r="D461" s="12"/>
      <c r="E461" s="40"/>
      <c r="F461" s="40"/>
      <c r="G461" s="40"/>
      <c r="H461" s="35"/>
    </row>
    <row r="462" spans="1:8" ht="12.75">
      <c r="A462" s="12"/>
      <c r="B462" s="12"/>
      <c r="C462" s="12"/>
      <c r="D462" s="12"/>
      <c r="E462" s="40"/>
      <c r="F462" s="40"/>
      <c r="G462" s="13"/>
      <c r="H462" s="35"/>
    </row>
    <row r="463" spans="1:7" ht="12.75">
      <c r="A463" s="12"/>
      <c r="B463" s="12"/>
      <c r="C463" s="12"/>
      <c r="D463" s="12"/>
      <c r="E463" s="40"/>
      <c r="F463" s="40"/>
      <c r="G463" s="13"/>
    </row>
    <row r="464" spans="1:7" ht="12.75">
      <c r="A464" s="12"/>
      <c r="B464" s="12"/>
      <c r="C464" s="12"/>
      <c r="D464" s="12"/>
      <c r="E464" s="40"/>
      <c r="F464" s="40"/>
      <c r="G464" s="13"/>
    </row>
    <row r="465" spans="1:7" ht="12.75">
      <c r="A465" s="12"/>
      <c r="B465" s="12"/>
      <c r="C465" s="12"/>
      <c r="D465" s="12"/>
      <c r="E465" s="40"/>
      <c r="F465" s="40"/>
      <c r="G465" s="13"/>
    </row>
    <row r="466" spans="1:7" ht="12.75">
      <c r="A466" s="12"/>
      <c r="B466" s="12"/>
      <c r="C466" s="12"/>
      <c r="D466" s="12"/>
      <c r="E466" s="40"/>
      <c r="F466" s="40"/>
      <c r="G466" s="13"/>
    </row>
    <row r="467" spans="5:7" ht="12.75">
      <c r="E467" s="13"/>
      <c r="F467" s="13"/>
      <c r="G467" s="13"/>
    </row>
    <row r="468" spans="5:7" ht="12.75">
      <c r="E468" s="13"/>
      <c r="F468" s="40"/>
      <c r="G468" s="13"/>
    </row>
    <row r="469" spans="5:7" ht="12.75">
      <c r="E469" s="40"/>
      <c r="F469" s="40"/>
      <c r="G469" s="40"/>
    </row>
    <row r="470" spans="1:7" ht="12.75">
      <c r="A470" s="35"/>
      <c r="B470" s="35"/>
      <c r="C470" s="35"/>
      <c r="E470" s="13"/>
      <c r="F470" s="13"/>
      <c r="G470" s="13"/>
    </row>
    <row r="471" spans="5:8" ht="12.75">
      <c r="E471" s="40"/>
      <c r="F471" s="40"/>
      <c r="G471" s="40"/>
      <c r="H471" s="35"/>
    </row>
    <row r="472" spans="1:9" ht="12.75">
      <c r="A472" s="12"/>
      <c r="B472" s="12"/>
      <c r="C472" s="12"/>
      <c r="D472" s="12"/>
      <c r="E472" s="40"/>
      <c r="F472" s="13"/>
      <c r="G472" s="13"/>
      <c r="H472" s="12"/>
      <c r="I472" s="29"/>
    </row>
    <row r="473" spans="1:9" ht="12.75">
      <c r="A473" s="12"/>
      <c r="B473" s="12"/>
      <c r="C473" s="12"/>
      <c r="D473" s="12"/>
      <c r="E473" s="40"/>
      <c r="F473" s="13"/>
      <c r="G473" s="13"/>
      <c r="H473" s="12"/>
      <c r="I473" s="29"/>
    </row>
    <row r="474" spans="1:9" ht="12.75">
      <c r="A474" s="12"/>
      <c r="B474" s="12"/>
      <c r="C474" s="12"/>
      <c r="D474" s="12"/>
      <c r="E474" s="40"/>
      <c r="F474" s="13"/>
      <c r="G474" s="13"/>
      <c r="H474" s="12"/>
      <c r="I474" s="29"/>
    </row>
    <row r="475" spans="5:7" ht="12.75">
      <c r="E475" s="13"/>
      <c r="F475" s="13"/>
      <c r="G475" s="13"/>
    </row>
    <row r="476" spans="5:8" ht="12.75">
      <c r="E476" s="13"/>
      <c r="F476" s="13"/>
      <c r="G476" s="13"/>
      <c r="H476" s="35"/>
    </row>
    <row r="478" spans="1:4" ht="12.75">
      <c r="A478" s="12"/>
      <c r="B478" s="12"/>
      <c r="C478" s="12"/>
      <c r="D478" s="12"/>
    </row>
    <row r="479" spans="1:4" ht="12.75">
      <c r="A479" s="12"/>
      <c r="B479" s="12"/>
      <c r="C479" s="12"/>
      <c r="D479" s="12"/>
    </row>
    <row r="502" spans="29:31" ht="12.75">
      <c r="AC502" s="34" t="s">
        <v>40</v>
      </c>
      <c r="AD502" s="34" t="s">
        <v>41</v>
      </c>
      <c r="AE502" s="24"/>
    </row>
    <row r="530" spans="1:4" ht="12.75">
      <c r="A530" s="12"/>
      <c r="B530" s="12"/>
      <c r="C530" s="12"/>
      <c r="D530" s="12"/>
    </row>
    <row r="531" spans="1:4" ht="12.75">
      <c r="A531" s="12"/>
      <c r="B531" s="12"/>
      <c r="C531" s="12"/>
      <c r="D531" s="12"/>
    </row>
    <row r="532" spans="1:4" ht="12.75">
      <c r="A532" s="12"/>
      <c r="B532" s="12"/>
      <c r="C532" s="12"/>
      <c r="D532" s="12"/>
    </row>
    <row r="533" spans="1:4" ht="12.75">
      <c r="A533" s="12"/>
      <c r="B533" s="12"/>
      <c r="C533" s="12"/>
      <c r="D533" s="12"/>
    </row>
    <row r="534" spans="1:4" ht="12.75">
      <c r="A534" s="12"/>
      <c r="B534" s="12"/>
      <c r="C534" s="12"/>
      <c r="D534" s="12"/>
    </row>
    <row r="535" spans="1:4" ht="12.75">
      <c r="A535" s="12"/>
      <c r="B535" s="12"/>
      <c r="C535" s="12"/>
      <c r="D535" s="12"/>
    </row>
    <row r="536" spans="1:4" ht="12.75">
      <c r="A536" s="12"/>
      <c r="B536" s="12"/>
      <c r="C536" s="12"/>
      <c r="D536" s="12"/>
    </row>
    <row r="537" spans="1:4" ht="12.75">
      <c r="A537" s="12"/>
      <c r="B537" s="12"/>
      <c r="C537" s="12"/>
      <c r="D537" s="12"/>
    </row>
    <row r="538" spans="1:4" ht="12.75">
      <c r="A538" s="12"/>
      <c r="B538" s="12"/>
      <c r="C538" s="12"/>
      <c r="D538" s="12"/>
    </row>
    <row r="539" spans="1:4" ht="12.75">
      <c r="A539" s="12"/>
      <c r="B539" s="12"/>
      <c r="C539" s="12"/>
      <c r="D539" s="12"/>
    </row>
    <row r="540" spans="1:4" ht="12.75">
      <c r="A540" s="12"/>
      <c r="B540" s="12"/>
      <c r="C540" s="12"/>
      <c r="D540" s="12"/>
    </row>
    <row r="541" spans="1:4" ht="12.75">
      <c r="A541" s="12"/>
      <c r="B541" s="12"/>
      <c r="C541" s="12"/>
      <c r="D541" s="12"/>
    </row>
    <row r="542" spans="1:4" ht="12.75">
      <c r="A542" s="12"/>
      <c r="B542" s="12"/>
      <c r="C542" s="12"/>
      <c r="D542" s="12"/>
    </row>
    <row r="543" spans="1:4" ht="12.75">
      <c r="A543" s="12"/>
      <c r="B543" s="12"/>
      <c r="C543" s="12"/>
      <c r="D543" s="12"/>
    </row>
    <row r="544" spans="1:4" ht="12.75">
      <c r="A544" s="12"/>
      <c r="B544" s="12"/>
      <c r="C544" s="12"/>
      <c r="D544" s="12"/>
    </row>
    <row r="545" spans="1:4" ht="12.75">
      <c r="A545" s="12"/>
      <c r="B545" s="12"/>
      <c r="C545" s="12"/>
      <c r="D545" s="12"/>
    </row>
    <row r="546" spans="1:4" ht="12.75">
      <c r="A546" s="12"/>
      <c r="B546" s="12"/>
      <c r="C546" s="12"/>
      <c r="D546" s="12"/>
    </row>
    <row r="547" spans="1:4" ht="12.75">
      <c r="A547" s="12"/>
      <c r="B547" s="12"/>
      <c r="C547" s="12"/>
      <c r="D547" s="12"/>
    </row>
    <row r="548" spans="1:4" ht="12.75">
      <c r="A548" s="12"/>
      <c r="B548" s="12"/>
      <c r="C548" s="12"/>
      <c r="D548" s="12"/>
    </row>
    <row r="549" spans="1:4" ht="12.75">
      <c r="A549" s="12"/>
      <c r="B549" s="12"/>
      <c r="C549" s="12"/>
      <c r="D549" s="12"/>
    </row>
    <row r="550" spans="1:4" ht="12.75">
      <c r="A550" s="12"/>
      <c r="B550" s="12"/>
      <c r="C550" s="12"/>
      <c r="D550" s="12"/>
    </row>
    <row r="551" spans="1:4" ht="12.75">
      <c r="A551" s="12"/>
      <c r="B551" s="12"/>
      <c r="C551" s="12"/>
      <c r="D551" s="12"/>
    </row>
    <row r="552" spans="1:4" ht="12.75">
      <c r="A552" s="12"/>
      <c r="B552" s="12"/>
      <c r="C552" s="12"/>
      <c r="D552" s="12"/>
    </row>
    <row r="553" spans="1:4" ht="12.75">
      <c r="A553" s="12"/>
      <c r="B553" s="12"/>
      <c r="C553" s="12"/>
      <c r="D553" s="12"/>
    </row>
    <row r="554" spans="1:4" ht="12.75">
      <c r="A554" s="12"/>
      <c r="B554" s="12"/>
      <c r="C554" s="12"/>
      <c r="D554" s="12"/>
    </row>
    <row r="555" spans="1:4" ht="12.75">
      <c r="A555" s="12"/>
      <c r="B555" s="12"/>
      <c r="C555" s="12"/>
      <c r="D555" s="12"/>
    </row>
    <row r="556" spans="1:4" ht="12.75">
      <c r="A556" s="12"/>
      <c r="B556" s="12"/>
      <c r="C556" s="12"/>
      <c r="D556" s="12"/>
    </row>
    <row r="557" spans="1:4" ht="12.75">
      <c r="A557" s="12"/>
      <c r="B557" s="12"/>
      <c r="C557" s="12"/>
      <c r="D557" s="12"/>
    </row>
    <row r="558" spans="1:4" ht="12.75">
      <c r="A558" s="12"/>
      <c r="B558" s="12"/>
      <c r="C558" s="12"/>
      <c r="D558" s="12"/>
    </row>
    <row r="559" spans="1:4" ht="12.75">
      <c r="A559" s="12"/>
      <c r="B559" s="12"/>
      <c r="C559" s="12"/>
      <c r="D559" s="12"/>
    </row>
    <row r="560" spans="1:4" ht="12.75">
      <c r="A560" s="12"/>
      <c r="B560" s="12"/>
      <c r="C560" s="12"/>
      <c r="D560" s="12"/>
    </row>
    <row r="561" spans="1:4" ht="12.75">
      <c r="A561" s="12"/>
      <c r="B561" s="12"/>
      <c r="C561" s="12"/>
      <c r="D561" s="12"/>
    </row>
    <row r="562" spans="1:4" ht="12.75">
      <c r="A562" s="12"/>
      <c r="B562" s="12"/>
      <c r="C562" s="12"/>
      <c r="D562" s="12"/>
    </row>
    <row r="563" spans="1:4" ht="12.75">
      <c r="A563" s="12"/>
      <c r="B563" s="12"/>
      <c r="C563" s="12"/>
      <c r="D563" s="12"/>
    </row>
    <row r="564" spans="1:4" ht="12.75">
      <c r="A564" s="12"/>
      <c r="B564" s="12"/>
      <c r="C564" s="12"/>
      <c r="D564" s="12"/>
    </row>
    <row r="565" spans="1:4" ht="12.75">
      <c r="A565" s="12"/>
      <c r="B565" s="12"/>
      <c r="C565" s="12"/>
      <c r="D565" s="12"/>
    </row>
    <row r="566" spans="1:4" ht="12.75">
      <c r="A566" s="12"/>
      <c r="B566" s="12"/>
      <c r="C566" s="12"/>
      <c r="D566" s="12"/>
    </row>
    <row r="567" spans="1:4" ht="12.75">
      <c r="A567" s="12"/>
      <c r="B567" s="12"/>
      <c r="C567" s="12"/>
      <c r="D567" s="12"/>
    </row>
    <row r="568" spans="1:4" ht="12.75">
      <c r="A568" s="12"/>
      <c r="B568" s="12"/>
      <c r="C568" s="12"/>
      <c r="D568" s="12"/>
    </row>
    <row r="569" spans="1:4" ht="12.75">
      <c r="A569" s="12"/>
      <c r="B569" s="12"/>
      <c r="C569" s="12"/>
      <c r="D569" s="12"/>
    </row>
    <row r="570" spans="1:4" ht="12.75">
      <c r="A570" s="12"/>
      <c r="B570" s="12"/>
      <c r="C570" s="12"/>
      <c r="D570" s="12"/>
    </row>
    <row r="571" spans="1:4" ht="12.75">
      <c r="A571" s="12"/>
      <c r="B571" s="12"/>
      <c r="C571" s="12"/>
      <c r="D571" s="12"/>
    </row>
    <row r="572" spans="1:4" ht="12.75">
      <c r="A572" s="12"/>
      <c r="B572" s="12"/>
      <c r="C572" s="12"/>
      <c r="D572" s="12"/>
    </row>
    <row r="573" spans="1:4" ht="12.75">
      <c r="A573" s="12"/>
      <c r="B573" s="12"/>
      <c r="C573" s="12"/>
      <c r="D573" s="12"/>
    </row>
    <row r="574" spans="1:4" ht="12.75">
      <c r="A574" s="12"/>
      <c r="B574" s="12"/>
      <c r="C574" s="12"/>
      <c r="D574" s="12"/>
    </row>
    <row r="575" spans="1:4" ht="12.75">
      <c r="A575" s="12"/>
      <c r="B575" s="12"/>
      <c r="C575" s="12"/>
      <c r="D575" s="12"/>
    </row>
    <row r="576" spans="1:4" ht="12.75">
      <c r="A576" s="12"/>
      <c r="B576" s="12"/>
      <c r="C576" s="12"/>
      <c r="D576" s="12"/>
    </row>
    <row r="577" spans="1:4" ht="12.75">
      <c r="A577" s="12"/>
      <c r="B577" s="12"/>
      <c r="C577" s="12"/>
      <c r="D577" s="12"/>
    </row>
    <row r="578" spans="1:4" ht="12.75">
      <c r="A578" s="12"/>
      <c r="B578" s="12"/>
      <c r="C578" s="12"/>
      <c r="D578" s="12"/>
    </row>
    <row r="579" spans="1:4" ht="12.75">
      <c r="A579" s="12"/>
      <c r="B579" s="12"/>
      <c r="C579" s="12"/>
      <c r="D579" s="12"/>
    </row>
    <row r="580" spans="1:4" ht="12.75">
      <c r="A580" s="12"/>
      <c r="B580" s="12"/>
      <c r="C580" s="12"/>
      <c r="D580" s="12"/>
    </row>
    <row r="581" spans="1:4" ht="12.75">
      <c r="A581" s="12"/>
      <c r="B581" s="12"/>
      <c r="C581" s="12"/>
      <c r="D581" s="12"/>
    </row>
    <row r="582" spans="1:4" ht="12.75">
      <c r="A582" s="12"/>
      <c r="B582" s="12"/>
      <c r="C582" s="12"/>
      <c r="D582" s="12"/>
    </row>
    <row r="583" spans="1:4" ht="12.75">
      <c r="A583" s="12"/>
      <c r="B583" s="12"/>
      <c r="C583" s="12"/>
      <c r="D583" s="12"/>
    </row>
    <row r="584" spans="1:4" ht="12.75">
      <c r="A584" s="12"/>
      <c r="B584" s="12"/>
      <c r="C584" s="12"/>
      <c r="D584" s="12"/>
    </row>
    <row r="585" spans="1:4" ht="12.75">
      <c r="A585" s="12"/>
      <c r="B585" s="12"/>
      <c r="C585" s="12"/>
      <c r="D585" s="12"/>
    </row>
    <row r="586" spans="1:4" ht="12.75">
      <c r="A586" s="12"/>
      <c r="B586" s="12"/>
      <c r="C586" s="12"/>
      <c r="D586" s="12"/>
    </row>
    <row r="587" spans="1:4" ht="12.75">
      <c r="A587" s="12"/>
      <c r="B587" s="12"/>
      <c r="C587" s="12"/>
      <c r="D587" s="12"/>
    </row>
    <row r="588" spans="1:4" ht="12.75">
      <c r="A588" s="12"/>
      <c r="B588" s="12"/>
      <c r="C588" s="12"/>
      <c r="D588" s="12"/>
    </row>
    <row r="589" spans="1:4" ht="12.75">
      <c r="A589" s="12"/>
      <c r="B589" s="12"/>
      <c r="C589" s="12"/>
      <c r="D589" s="12"/>
    </row>
    <row r="590" spans="1:4" ht="12.75">
      <c r="A590" s="12"/>
      <c r="B590" s="12"/>
      <c r="C590" s="12"/>
      <c r="D590" s="12"/>
    </row>
    <row r="591" spans="1:4" ht="12.75">
      <c r="A591" s="12"/>
      <c r="B591" s="12"/>
      <c r="C591" s="12"/>
      <c r="D591" s="12"/>
    </row>
    <row r="592" spans="1:4" ht="12.75">
      <c r="A592" s="12"/>
      <c r="B592" s="12"/>
      <c r="C592" s="12"/>
      <c r="D592" s="12"/>
    </row>
    <row r="593" spans="1:4" ht="12.75">
      <c r="A593" s="12"/>
      <c r="B593" s="12"/>
      <c r="C593" s="12"/>
      <c r="D593" s="12"/>
    </row>
    <row r="594" spans="1:4" ht="12.75">
      <c r="A594" s="12"/>
      <c r="B594" s="12"/>
      <c r="C594" s="12"/>
      <c r="D594" s="12"/>
    </row>
    <row r="595" spans="1:4" ht="12.75">
      <c r="A595" s="12"/>
      <c r="B595" s="12"/>
      <c r="C595" s="12"/>
      <c r="D595" s="12"/>
    </row>
    <row r="596" spans="1:4" ht="12.75">
      <c r="A596" s="12"/>
      <c r="B596" s="12"/>
      <c r="C596" s="12"/>
      <c r="D596" s="12"/>
    </row>
    <row r="855" ht="12.75">
      <c r="BI855" s="35"/>
    </row>
    <row r="860" ht="12.75">
      <c r="BI860" s="35"/>
    </row>
    <row r="861" spans="60:61" ht="12.75">
      <c r="BH861" s="35"/>
      <c r="BI861" s="35"/>
    </row>
    <row r="862" ht="12.75">
      <c r="BI862" s="35"/>
    </row>
    <row r="863" ht="12.75">
      <c r="BI863" s="35"/>
    </row>
    <row r="864" ht="12.75">
      <c r="BI864" s="35"/>
    </row>
    <row r="866" spans="60:61" ht="12.75">
      <c r="BH866" s="35"/>
      <c r="BI866" s="35"/>
    </row>
    <row r="867" ht="12.75">
      <c r="BI867" s="35"/>
    </row>
    <row r="868" ht="12.75">
      <c r="BI868" s="35"/>
    </row>
    <row r="869" ht="12.75">
      <c r="BI869" s="35"/>
    </row>
    <row r="870" ht="12.75">
      <c r="BI870" s="35"/>
    </row>
    <row r="871" ht="12.75">
      <c r="BI871" s="35"/>
    </row>
    <row r="873" spans="60:67" ht="12.75">
      <c r="BH873" s="35"/>
      <c r="BI873" s="35"/>
      <c r="BO873" s="35"/>
    </row>
    <row r="875" spans="60:61" ht="12.75">
      <c r="BH875" s="35"/>
      <c r="BI875" s="35"/>
    </row>
    <row r="877" spans="60:67" ht="12.75">
      <c r="BH877" s="35" t="s">
        <v>40</v>
      </c>
      <c r="BI877" s="35" t="s">
        <v>42</v>
      </c>
      <c r="BJ877" s="12"/>
      <c r="BK877" s="14"/>
      <c r="BL877" s="14"/>
      <c r="BM877" s="14"/>
      <c r="BN877" s="14" t="s">
        <v>43</v>
      </c>
      <c r="BO877" s="35"/>
    </row>
    <row r="878" spans="60:67" ht="12.75">
      <c r="BH878" s="35"/>
      <c r="BI878" s="35"/>
      <c r="BJ878" s="12"/>
      <c r="BO878" s="35"/>
    </row>
    <row r="879" spans="61:63" ht="12.75">
      <c r="BI879" s="35"/>
      <c r="BJ879" s="12"/>
      <c r="BK879" s="12"/>
    </row>
    <row r="880" spans="62:70" ht="12.75">
      <c r="BJ880" s="43"/>
      <c r="BK880" s="43"/>
      <c r="BL880" s="43"/>
      <c r="BP880" s="43"/>
      <c r="BQ880" s="43"/>
      <c r="BR880" s="43"/>
    </row>
    <row r="881" spans="60:67" ht="12.75">
      <c r="BH881" s="35"/>
      <c r="BI881" s="35"/>
      <c r="BO881" s="35"/>
    </row>
    <row r="882" spans="61:74" ht="12.75">
      <c r="BI882" s="35"/>
      <c r="BJ882" s="44"/>
      <c r="BK882" s="44"/>
      <c r="BM882" s="44"/>
      <c r="BO882" s="35"/>
      <c r="BP882" s="44"/>
      <c r="BT882" s="44"/>
      <c r="BV882" s="44"/>
    </row>
    <row r="883" spans="61:74" ht="12.75">
      <c r="BI883" s="42"/>
      <c r="BJ883" s="44"/>
      <c r="BK883" s="44"/>
      <c r="BM883" s="44"/>
      <c r="BO883" s="35"/>
      <c r="BP883" s="44"/>
      <c r="BT883" s="44"/>
      <c r="BV883" s="44"/>
    </row>
    <row r="884" spans="61:74" ht="12.75">
      <c r="BI884" s="35"/>
      <c r="BJ884" s="44"/>
      <c r="BK884" s="44"/>
      <c r="BM884" s="44"/>
      <c r="BP884" s="44"/>
      <c r="BT884" s="44"/>
      <c r="BV884" s="44"/>
    </row>
    <row r="885" spans="61:74" ht="12.75">
      <c r="BI885" s="42"/>
      <c r="BJ885" s="44"/>
      <c r="BK885" s="44"/>
      <c r="BM885" s="44"/>
      <c r="BP885" s="44"/>
      <c r="BT885" s="44"/>
      <c r="BV885" s="44"/>
    </row>
    <row r="886" ht="12.75">
      <c r="BI886" s="12"/>
    </row>
    <row r="887" spans="60:76" ht="12.75">
      <c r="BH887" s="35"/>
      <c r="BI887" s="35"/>
      <c r="BJ887" s="44"/>
      <c r="BK887" s="44"/>
      <c r="BL887" s="44"/>
      <c r="BM887" s="35"/>
      <c r="BN887" s="44"/>
      <c r="BO887" s="44"/>
      <c r="BP887" s="44"/>
      <c r="BQ887" s="44"/>
      <c r="BR887" s="44"/>
      <c r="BS887" s="44"/>
      <c r="BT887" s="44"/>
      <c r="BU887" s="44"/>
      <c r="BV887" s="44"/>
      <c r="BW887" s="44"/>
      <c r="BX887" s="44"/>
    </row>
    <row r="888" spans="61:65" ht="12.75">
      <c r="BI888" s="35"/>
      <c r="BM888" s="35"/>
    </row>
    <row r="889" ht="12.75">
      <c r="BI889" s="42"/>
    </row>
    <row r="891" spans="62:74" ht="12.75">
      <c r="BJ891" s="44"/>
      <c r="BK891" s="44"/>
      <c r="BM891" s="44"/>
      <c r="BN891" s="44"/>
      <c r="BO891" s="44"/>
      <c r="BP891" s="44"/>
      <c r="BQ891" s="44"/>
      <c r="BR891" s="44"/>
      <c r="BS891" s="44"/>
      <c r="BT891" s="44"/>
      <c r="BV891" s="44"/>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2.xml><?xml version="1.0" encoding="utf-8"?>
<worksheet xmlns="http://schemas.openxmlformats.org/spreadsheetml/2006/main" xmlns:r="http://schemas.openxmlformats.org/officeDocument/2006/relationships">
  <dimension ref="A1:BY962"/>
  <sheetViews>
    <sheetView tabSelected="1" defaultGridColor="0" colorId="30" workbookViewId="0" topLeftCell="A1">
      <pane ySplit="1" topLeftCell="A5" activePane="bottomLeft" state="frozen"/>
      <selection pane="topLeft" activeCell="A1" sqref="A1"/>
      <selection pane="bottomLeft" activeCell="E24" sqref="E24"/>
    </sheetView>
  </sheetViews>
  <sheetFormatPr defaultColWidth="10.00390625" defaultRowHeight="13.5"/>
  <cols>
    <col min="1" max="1" width="4.25390625" style="10" customWidth="1"/>
    <col min="2" max="3" width="0" style="10" hidden="1" customWidth="1"/>
    <col min="4" max="4" width="3.625" style="10" customWidth="1"/>
    <col min="5" max="7" width="10.625" style="10" customWidth="1"/>
    <col min="8" max="8" width="4.375" style="10" customWidth="1"/>
    <col min="9" max="9" width="5.875" style="10" customWidth="1"/>
    <col min="10" max="10" width="9.25390625" style="10" customWidth="1"/>
    <col min="11" max="12" width="7.625" style="10" customWidth="1"/>
    <col min="13" max="13" width="9.125" style="10" customWidth="1"/>
    <col min="14" max="15" width="8.625" style="10" customWidth="1"/>
    <col min="16" max="16" width="1.37890625" style="10" customWidth="1"/>
    <col min="17" max="17" width="9.375" style="10" customWidth="1"/>
    <col min="18" max="18" width="8.625" style="10" customWidth="1"/>
    <col min="19" max="21" width="7.625" style="10" customWidth="1"/>
    <col min="22" max="62" width="9.625" style="10" customWidth="1"/>
    <col min="63" max="75" width="8.625" style="10" customWidth="1"/>
    <col min="76" max="16384" width="9.625" style="10" customWidth="1"/>
  </cols>
  <sheetData>
    <row r="1" spans="1:29" ht="12.75">
      <c r="A1" s="18" t="s">
        <v>44</v>
      </c>
      <c r="B1" s="18"/>
      <c r="C1" s="18"/>
      <c r="D1" s="17"/>
      <c r="E1" s="17"/>
      <c r="F1" s="18" t="str">
        <f>NAAM</f>
        <v>Erik Hofland</v>
      </c>
      <c r="G1" s="14"/>
      <c r="H1" s="14"/>
      <c r="I1" s="17"/>
      <c r="J1" s="17"/>
      <c r="K1" s="5" t="s">
        <v>1</v>
      </c>
      <c r="L1" s="18" t="s">
        <v>45</v>
      </c>
      <c r="M1" s="17"/>
      <c r="N1" s="17"/>
      <c r="O1" s="17"/>
      <c r="P1" s="17"/>
      <c r="Q1" s="17" t="str">
        <f>F1</f>
        <v>Erik Hofland</v>
      </c>
      <c r="R1" s="17"/>
      <c r="S1" s="17"/>
      <c r="T1" s="17"/>
      <c r="U1" s="21"/>
      <c r="V1" s="21"/>
      <c r="W1" s="21"/>
      <c r="X1" s="21"/>
      <c r="Y1" s="21"/>
      <c r="Z1" s="21"/>
      <c r="AA1" s="21"/>
      <c r="AB1" s="21"/>
      <c r="AC1" s="21"/>
    </row>
    <row r="2" spans="1:29" ht="12.75">
      <c r="A2" s="21"/>
      <c r="B2" s="21"/>
      <c r="C2" s="21"/>
      <c r="D2" s="21"/>
      <c r="E2" s="21"/>
      <c r="F2" s="23"/>
      <c r="I2" s="21"/>
      <c r="J2" s="21"/>
      <c r="K2" s="45"/>
      <c r="L2" s="23"/>
      <c r="M2" s="21"/>
      <c r="N2" s="21"/>
      <c r="O2" s="21"/>
      <c r="P2" s="21"/>
      <c r="Q2" s="21"/>
      <c r="R2" s="21"/>
      <c r="S2" s="21"/>
      <c r="T2" s="21"/>
      <c r="U2" s="21"/>
      <c r="V2" s="21"/>
      <c r="W2" s="21"/>
      <c r="X2" s="21"/>
      <c r="Y2" s="21"/>
      <c r="Z2" s="21"/>
      <c r="AA2" s="21"/>
      <c r="AB2" s="21"/>
      <c r="AC2" s="21"/>
    </row>
    <row r="3" spans="1:29" ht="15">
      <c r="A3" s="15" t="s">
        <v>3</v>
      </c>
      <c r="B3" s="21"/>
      <c r="C3" s="21"/>
      <c r="D3" s="21"/>
      <c r="E3" s="21"/>
      <c r="F3" s="23"/>
      <c r="I3" s="21"/>
      <c r="J3" s="21"/>
      <c r="K3" s="45"/>
      <c r="L3" s="23"/>
      <c r="M3" s="21"/>
      <c r="N3" s="21"/>
      <c r="O3" s="21"/>
      <c r="P3" s="21"/>
      <c r="Q3" s="21"/>
      <c r="R3" s="21"/>
      <c r="S3" s="21"/>
      <c r="T3" s="21"/>
      <c r="U3" s="21"/>
      <c r="V3" s="21"/>
      <c r="W3" s="21"/>
      <c r="X3" s="21"/>
      <c r="Y3" s="21"/>
      <c r="Z3" s="21"/>
      <c r="AA3" s="21"/>
      <c r="AB3" s="21"/>
      <c r="AC3" s="21"/>
    </row>
    <row r="4" spans="1:17" ht="12.75">
      <c r="A4" s="14"/>
      <c r="B4" s="14"/>
      <c r="C4" s="14"/>
      <c r="D4" s="14"/>
      <c r="E4" s="14"/>
      <c r="F4" s="14"/>
      <c r="G4" s="14"/>
      <c r="H4" s="18" t="s">
        <v>46</v>
      </c>
      <c r="I4" s="14"/>
      <c r="J4" s="14"/>
      <c r="K4" s="14"/>
      <c r="L4" s="14"/>
      <c r="M4" s="14"/>
      <c r="N4" s="14"/>
      <c r="O4" s="14"/>
      <c r="P4" s="14"/>
      <c r="Q4" s="14"/>
    </row>
    <row r="5" spans="1:18" ht="12.75">
      <c r="A5" s="2" t="s">
        <v>4</v>
      </c>
      <c r="B5" s="2" t="s">
        <v>47</v>
      </c>
      <c r="C5" s="2" t="s">
        <v>48</v>
      </c>
      <c r="D5" s="2" t="s">
        <v>7</v>
      </c>
      <c r="E5" s="36" t="s">
        <v>49</v>
      </c>
      <c r="F5" s="36" t="s">
        <v>9</v>
      </c>
      <c r="G5" s="36" t="s">
        <v>50</v>
      </c>
      <c r="H5" s="18" t="s">
        <v>51</v>
      </c>
      <c r="I5" s="36" t="s">
        <v>52</v>
      </c>
      <c r="J5" s="17" t="s">
        <v>53</v>
      </c>
      <c r="K5" s="17"/>
      <c r="L5" s="18" t="s">
        <v>48</v>
      </c>
      <c r="M5" s="17"/>
      <c r="Q5" s="36" t="s">
        <v>54</v>
      </c>
      <c r="R5" s="18" t="s">
        <v>55</v>
      </c>
    </row>
    <row r="6" spans="1:4" ht="12.75">
      <c r="A6" s="24"/>
      <c r="B6" s="24"/>
      <c r="C6" s="24"/>
      <c r="D6" s="24"/>
    </row>
    <row r="7" spans="1:20" ht="12.75">
      <c r="A7" s="24">
        <v>1</v>
      </c>
      <c r="B7" s="24"/>
      <c r="C7" s="24"/>
      <c r="D7" s="27">
        <v>1</v>
      </c>
      <c r="E7" s="28">
        <v>0</v>
      </c>
      <c r="F7" s="25">
        <f>IF(OR(H7=11,H7=12),(E7/(100+I7)*I7)*VALUTA!$D$18,(E7)/(100+I7)*I7)</f>
        <v>0</v>
      </c>
      <c r="G7" s="13">
        <f>IF(H7=4,E7*VALUTA!$D$10,IF(H7=5,E7*VALUTA!$D$11,IF(H7=6,E7*VALUTA!$D$12,IF(H7=7,E7*VALUTA!$D$13,IF(H7=8,E7*VALUTA!$D$14,IF(H7=9,E7*VALUTA!$D$15,IF(OR(H7=10,H7=11,H7=12,H7=13),(E7*VALUTA!$D$18)-F7,(+E7-F7))))))))</f>
        <v>0</v>
      </c>
      <c r="H7" s="24">
        <v>2</v>
      </c>
      <c r="I7" s="29">
        <v>9</v>
      </c>
      <c r="J7" s="25"/>
      <c r="K7" s="12">
        <v>1</v>
      </c>
      <c r="L7" s="10" t="s">
        <v>56</v>
      </c>
      <c r="P7" s="30" t="s">
        <v>16</v>
      </c>
      <c r="Q7" s="13">
        <f>DSUM($A$5:$G$407,7,S7:S8)</f>
        <v>0</v>
      </c>
      <c r="R7" s="10" t="s">
        <v>57</v>
      </c>
      <c r="S7" s="32" t="s">
        <v>7</v>
      </c>
      <c r="T7" s="32" t="s">
        <v>7</v>
      </c>
    </row>
    <row r="8" spans="1:20" ht="12.75">
      <c r="A8" s="24">
        <v>2</v>
      </c>
      <c r="B8" s="24"/>
      <c r="C8" s="24"/>
      <c r="D8" s="24">
        <v>2</v>
      </c>
      <c r="E8" s="28">
        <v>0</v>
      </c>
      <c r="F8" s="25">
        <f>IF(OR(H8=11,H8=12),(E8/(100+I8)*I8)*VALUTA!$D$18,(E8)/(100+I8)*I8)</f>
        <v>0</v>
      </c>
      <c r="G8" s="13">
        <f>IF(H8=4,E8*VALUTA!$D$10,IF(H8=5,E8*VALUTA!$D$11,IF(H8=6,E8*VALUTA!$D$12,IF(H8=7,E8*VALUTA!$D$13,IF(H8=8,E8*VALUTA!$D$14,IF(H8=9,E8*VALUTA!$D$15,IF(OR(H8=10,H8=11,H8=12,H8=13),(E8*VALUTA!$D$18)-F8,(+E8-F8))))))))</f>
        <v>0</v>
      </c>
      <c r="H8" s="24">
        <v>2</v>
      </c>
      <c r="I8" s="29">
        <v>9</v>
      </c>
      <c r="J8" s="25"/>
      <c r="K8" s="12">
        <v>2</v>
      </c>
      <c r="L8" s="10" t="s">
        <v>58</v>
      </c>
      <c r="P8" s="30" t="s">
        <v>16</v>
      </c>
      <c r="Q8" s="13">
        <f>DSUM($A$5:$G$407,7,T7:T8)</f>
        <v>0</v>
      </c>
      <c r="R8" s="10" t="s">
        <v>57</v>
      </c>
      <c r="S8" s="12">
        <v>1</v>
      </c>
      <c r="T8" s="12">
        <v>2</v>
      </c>
    </row>
    <row r="9" spans="1:20" ht="12.75">
      <c r="A9" s="24">
        <v>3</v>
      </c>
      <c r="B9" s="24"/>
      <c r="C9" s="24"/>
      <c r="D9" s="24">
        <v>3</v>
      </c>
      <c r="E9" s="28">
        <v>101.97</v>
      </c>
      <c r="F9" s="25">
        <f>IF(OR(H9=11,H9=12),(E9/(100+I9)*I9)*VALUTA!$D$18,(E9)/(100+I9)*I9)</f>
        <v>17.69727272727273</v>
      </c>
      <c r="G9" s="13">
        <f>IF(H9=4,E9*VALUTA!$D$10,IF(H9=5,E9*VALUTA!$D$11,IF(H9=6,E9*VALUTA!$D$12,IF(H9=7,E9*VALUTA!$D$13,IF(H9=8,E9*VALUTA!$D$14,IF(H9=9,E9*VALUTA!$D$15,IF(OR(H9=10,H9=11,H9=12,H9=13),(E9*VALUTA!$D$18)-F9,(+E9-F9))))))))</f>
        <v>84.27272727272727</v>
      </c>
      <c r="H9" s="24">
        <v>2</v>
      </c>
      <c r="I9" s="29">
        <v>21</v>
      </c>
      <c r="J9" s="25"/>
      <c r="K9" s="12">
        <v>3</v>
      </c>
      <c r="L9" s="10" t="s">
        <v>59</v>
      </c>
      <c r="P9" s="30" t="s">
        <v>16</v>
      </c>
      <c r="Q9" s="13">
        <f>DSUM($A$5:$G$407,7,S9:S10)</f>
        <v>84.27272727272727</v>
      </c>
      <c r="R9" s="10" t="s">
        <v>57</v>
      </c>
      <c r="S9" s="32" t="s">
        <v>7</v>
      </c>
      <c r="T9" s="32" t="s">
        <v>7</v>
      </c>
    </row>
    <row r="10" spans="1:20" ht="12.75">
      <c r="A10" s="24">
        <v>4</v>
      </c>
      <c r="B10" s="24"/>
      <c r="C10" s="24"/>
      <c r="D10" s="24">
        <v>4</v>
      </c>
      <c r="E10" s="28">
        <v>0</v>
      </c>
      <c r="F10" s="25">
        <f>IF(OR(H10=11,H10=12),(E10/(100+I10)*I10)*VALUTA!$D$18,(E10)/(100+I10)*I10)</f>
        <v>0</v>
      </c>
      <c r="G10" s="13">
        <f>IF(H10=4,E10*VALUTA!$D$10,IF(H10=5,E10*VALUTA!$D$11,IF(H10=6,E10*VALUTA!$D$12,IF(H10=7,E10*VALUTA!$D$13,IF(H10=8,E10*VALUTA!$D$14,IF(H10=9,E10*VALUTA!$D$15,IF(OR(H10=10,H10=11,H10=12,H10=13),(E10*VALUTA!$D$18)-F10,(+E10-F10))))))))</f>
        <v>0</v>
      </c>
      <c r="H10" s="24">
        <v>2</v>
      </c>
      <c r="I10" s="29">
        <v>21</v>
      </c>
      <c r="J10" s="25"/>
      <c r="K10" s="12">
        <v>4</v>
      </c>
      <c r="L10" s="10" t="s">
        <v>60</v>
      </c>
      <c r="P10" s="30" t="s">
        <v>16</v>
      </c>
      <c r="Q10" s="13">
        <f>DSUM($A$5:$G$407,7,T9:T10)</f>
        <v>0</v>
      </c>
      <c r="R10" s="10" t="s">
        <v>57</v>
      </c>
      <c r="S10" s="12">
        <v>3</v>
      </c>
      <c r="T10" s="12">
        <v>4</v>
      </c>
    </row>
    <row r="11" spans="1:20" ht="12.75">
      <c r="A11" s="24">
        <v>5</v>
      </c>
      <c r="B11" s="24"/>
      <c r="C11" s="24"/>
      <c r="D11" s="24">
        <v>5</v>
      </c>
      <c r="E11" s="28">
        <v>0</v>
      </c>
      <c r="F11" s="25">
        <f>IF(OR(H11=11,H11=12),(E11/(100+I11)*I11)*VALUTA!$D$18,(E11)/(100+I11)*I11)</f>
        <v>0</v>
      </c>
      <c r="G11" s="13">
        <f>IF(H11=4,E11*VALUTA!$D$10,IF(H11=5,E11*VALUTA!$D$11,IF(H11=6,E11*VALUTA!$D$12,IF(H11=7,E11*VALUTA!$D$13,IF(H11=8,E11*VALUTA!$D$14,IF(H11=9,E11*VALUTA!$D$15,IF(OR(H11=10,H11=11,H11=12,H11=13),(E11*VALUTA!$D$18)-F11,(+E11-F11))))))))</f>
        <v>0</v>
      </c>
      <c r="H11" s="24">
        <v>2</v>
      </c>
      <c r="I11" s="29">
        <v>21</v>
      </c>
      <c r="J11" s="25"/>
      <c r="K11" s="12">
        <v>5</v>
      </c>
      <c r="L11" s="10" t="s">
        <v>61</v>
      </c>
      <c r="P11" s="30" t="s">
        <v>16</v>
      </c>
      <c r="Q11" s="13">
        <f>DSUM($A$5:$G$407,7,S11:S12)</f>
        <v>0</v>
      </c>
      <c r="R11" s="10" t="s">
        <v>57</v>
      </c>
      <c r="S11" s="32" t="s">
        <v>7</v>
      </c>
      <c r="T11" s="32" t="s">
        <v>7</v>
      </c>
    </row>
    <row r="12" spans="1:20" ht="12.75">
      <c r="A12" s="24">
        <v>6</v>
      </c>
      <c r="B12" s="24"/>
      <c r="C12" s="24"/>
      <c r="D12" s="24">
        <v>6</v>
      </c>
      <c r="E12" s="28">
        <v>0</v>
      </c>
      <c r="F12" s="25">
        <f>IF(OR(H12=11,H12=12),(E12/(100+I12)*I12)*VALUTA!$D$18,(E12)/(100+I12)*I12)</f>
        <v>0</v>
      </c>
      <c r="G12" s="13">
        <f>IF(H12=4,E12*VALUTA!$D$10,IF(H12=5,E12*VALUTA!$D$11,IF(H12=6,E12*VALUTA!$D$12,IF(H12=7,E12*VALUTA!$D$13,IF(H12=8,E12*VALUTA!$D$14,IF(H12=9,E12*VALUTA!$D$15,IF(OR(H12=10,H12=11,H12=12,H12=13),(E12*VALUTA!$D$18)-F12,(+E12-F12))))))))</f>
        <v>0</v>
      </c>
      <c r="H12" s="24">
        <v>2</v>
      </c>
      <c r="I12" s="29">
        <v>21</v>
      </c>
      <c r="J12" s="25"/>
      <c r="K12" s="12">
        <v>6</v>
      </c>
      <c r="L12" s="10" t="s">
        <v>62</v>
      </c>
      <c r="P12" s="30" t="s">
        <v>16</v>
      </c>
      <c r="Q12" s="13">
        <f>DSUM($A$5:$G$407,7,T11:T12)</f>
        <v>0</v>
      </c>
      <c r="R12" s="10" t="s">
        <v>57</v>
      </c>
      <c r="S12" s="12">
        <v>5</v>
      </c>
      <c r="T12" s="12">
        <v>6</v>
      </c>
    </row>
    <row r="13" spans="1:20" ht="12.75">
      <c r="A13" s="24">
        <v>7</v>
      </c>
      <c r="B13" s="24"/>
      <c r="C13" s="24"/>
      <c r="D13" s="24">
        <v>7</v>
      </c>
      <c r="E13" s="28">
        <v>72.65</v>
      </c>
      <c r="F13" s="25">
        <f>IF(OR(H13=11,H13=12),(E13/(100+I13)*I13)*VALUTA!$D$18,(E13)/(100+I13)*I13)</f>
        <v>12.608677685950415</v>
      </c>
      <c r="G13" s="13">
        <f>IF(H13=4,E13*VALUTA!$D$10,IF(H13=5,E13*VALUTA!$D$11,IF(H13=6,E13*VALUTA!$D$12,IF(H13=7,E13*VALUTA!$D$13,IF(H13=8,E13*VALUTA!$D$14,IF(H13=9,E13*VALUTA!$D$15,IF(OR(H13=10,H13=11,H13=12,H13=13),(E13*VALUTA!$D$18)-F13,(+E13-F13))))))))</f>
        <v>60.041322314049594</v>
      </c>
      <c r="H13" s="24">
        <v>2</v>
      </c>
      <c r="I13" s="29">
        <v>21</v>
      </c>
      <c r="J13" s="25"/>
      <c r="K13" s="12">
        <v>7</v>
      </c>
      <c r="L13" s="10" t="s">
        <v>63</v>
      </c>
      <c r="P13" s="30" t="s">
        <v>16</v>
      </c>
      <c r="Q13" s="13">
        <f>DSUM($A$5:$G$407,7,S13:S14)</f>
        <v>60.041322314049594</v>
      </c>
      <c r="R13" s="10" t="s">
        <v>57</v>
      </c>
      <c r="S13" s="32" t="s">
        <v>7</v>
      </c>
      <c r="T13" s="32" t="s">
        <v>7</v>
      </c>
    </row>
    <row r="14" spans="1:20" ht="12.75">
      <c r="A14" s="24">
        <v>8</v>
      </c>
      <c r="B14" s="24"/>
      <c r="C14" s="24"/>
      <c r="D14" s="24">
        <v>8</v>
      </c>
      <c r="E14" s="46">
        <v>0</v>
      </c>
      <c r="F14" s="25">
        <f>IF(OR(H14=11,H14=12),(E14/(100+I14)*I14)*VALUTA!$D$18,(E14)/(100+I14)*I14)</f>
        <v>0</v>
      </c>
      <c r="G14" s="13">
        <f>IF(H14=4,E14*VALUTA!$D$10,IF(H14=5,E14*VALUTA!$D$11,IF(H14=6,E14*VALUTA!$D$12,IF(H14=7,E14*VALUTA!$D$13,IF(H14=8,E14*VALUTA!$D$14,IF(H14=9,E14*VALUTA!$D$15,IF(OR(H14=10,H14=11,H14=12,H14=13),(E14*VALUTA!$D$18)-F14,(+E14-F14))))))))</f>
        <v>0</v>
      </c>
      <c r="H14" s="24">
        <v>2</v>
      </c>
      <c r="I14" s="29">
        <v>21</v>
      </c>
      <c r="J14" s="25"/>
      <c r="K14" s="12">
        <v>8</v>
      </c>
      <c r="L14" s="10" t="s">
        <v>64</v>
      </c>
      <c r="P14" s="30" t="s">
        <v>16</v>
      </c>
      <c r="Q14" s="13">
        <f>DSUM($A$5:$G$407,7,T13:T14)</f>
        <v>0</v>
      </c>
      <c r="R14" s="10" t="s">
        <v>57</v>
      </c>
      <c r="S14" s="12">
        <v>7</v>
      </c>
      <c r="T14" s="12">
        <v>8</v>
      </c>
    </row>
    <row r="15" spans="1:20" ht="12.75">
      <c r="A15" s="24">
        <v>9</v>
      </c>
      <c r="B15" s="24"/>
      <c r="C15" s="24"/>
      <c r="D15" s="24">
        <v>9</v>
      </c>
      <c r="E15" s="25">
        <v>0</v>
      </c>
      <c r="F15" s="25">
        <f>IF(OR(H15=11,H15=12),(E15/(100+I15)*I15)*VALUTA!$D$18,(E15)/(100+I15)*I15)</f>
        <v>0</v>
      </c>
      <c r="G15" s="13">
        <f>IF(H15=4,E15*VALUTA!$D$10,IF(H15=5,E15*VALUTA!$D$11,IF(H15=6,E15*VALUTA!$D$12,IF(H15=7,E15*VALUTA!$D$13,IF(H15=8,E15*VALUTA!$D$14,IF(H15=9,E15*VALUTA!$D$15,IF(OR(H15=10,H15=11,H15=12,H15=13),(E15*VALUTA!$D$18)-F15,(+E15-F15))))))))</f>
        <v>0</v>
      </c>
      <c r="H15" s="24">
        <v>2</v>
      </c>
      <c r="I15" s="29">
        <v>21</v>
      </c>
      <c r="J15" s="25"/>
      <c r="K15" s="12">
        <v>9</v>
      </c>
      <c r="L15" s="10" t="s">
        <v>65</v>
      </c>
      <c r="P15" s="30" t="s">
        <v>16</v>
      </c>
      <c r="Q15" s="13">
        <f>DSUM($A$5:$G$407,7,S15:S16)</f>
        <v>0</v>
      </c>
      <c r="R15" s="10" t="s">
        <v>57</v>
      </c>
      <c r="S15" s="32" t="s">
        <v>7</v>
      </c>
      <c r="T15" s="32" t="s">
        <v>7</v>
      </c>
    </row>
    <row r="16" spans="1:20" ht="12.75">
      <c r="A16" s="24">
        <v>10</v>
      </c>
      <c r="B16" s="24"/>
      <c r="C16" s="24"/>
      <c r="D16" s="24">
        <v>10</v>
      </c>
      <c r="E16" s="25">
        <v>0</v>
      </c>
      <c r="F16" s="25">
        <f>IF(OR(H16=11,H16=12),(E16/(100+I16)*I16)*VALUTA!$D$18,(E16)/(100+I16)*I16)</f>
        <v>0</v>
      </c>
      <c r="G16" s="13">
        <f>IF(H16=4,E16*VALUTA!$D$10,IF(H16=5,E16*VALUTA!$D$11,IF(H16=6,E16*VALUTA!$D$12,IF(H16=7,E16*VALUTA!$D$13,IF(H16=8,E16*VALUTA!$D$14,IF(H16=9,E16*VALUTA!$D$15,IF(OR(H16=10,H16=11,H16=12,H16=13),(E16*VALUTA!$D$18)-F16,(+E16-F16))))))))</f>
        <v>0</v>
      </c>
      <c r="H16" s="24">
        <v>2</v>
      </c>
      <c r="I16" s="29">
        <v>21</v>
      </c>
      <c r="J16" s="25"/>
      <c r="K16" s="12">
        <v>10</v>
      </c>
      <c r="L16" s="10" t="s">
        <v>66</v>
      </c>
      <c r="P16" s="30" t="s">
        <v>16</v>
      </c>
      <c r="Q16" s="13">
        <f>DSUM($A$5:$G$407,7,T15:T16)</f>
        <v>0</v>
      </c>
      <c r="R16" s="10" t="s">
        <v>57</v>
      </c>
      <c r="S16" s="12">
        <v>9</v>
      </c>
      <c r="T16" s="12">
        <v>10</v>
      </c>
    </row>
    <row r="17" spans="1:20" ht="12.75">
      <c r="A17" s="24">
        <v>11</v>
      </c>
      <c r="B17" s="24"/>
      <c r="C17" s="24"/>
      <c r="D17" s="24">
        <v>11</v>
      </c>
      <c r="E17" s="25">
        <v>0</v>
      </c>
      <c r="F17" s="25">
        <f>IF(OR(H17=11,H17=12),(E17/(100+I17)*I17)*VALUTA!$D$18,(E17)/(100+I17)*I17)</f>
        <v>0</v>
      </c>
      <c r="G17" s="13">
        <f>IF(H17=4,E17*VALUTA!$D$10,IF(H17=5,E17*VALUTA!$D$11,IF(H17=6,E17*VALUTA!$D$12,IF(H17=7,E17*VALUTA!$D$13,IF(H17=8,E17*VALUTA!$D$14,IF(H17=9,E17*VALUTA!$D$15,IF(OR(H17=10,H17=11,H17=12,H17=13),(E17*VALUTA!$D$18)-F17,(+E17-F17))))))))</f>
        <v>0</v>
      </c>
      <c r="H17" s="24">
        <v>2</v>
      </c>
      <c r="I17" s="29">
        <v>21</v>
      </c>
      <c r="J17" s="25"/>
      <c r="K17" s="12">
        <v>11</v>
      </c>
      <c r="L17" s="10" t="s">
        <v>67</v>
      </c>
      <c r="P17" s="30" t="s">
        <v>16</v>
      </c>
      <c r="Q17" s="13">
        <f>DSUM($A$5:$G$407,7,S17:S18)</f>
        <v>0</v>
      </c>
      <c r="R17" s="10" t="s">
        <v>57</v>
      </c>
      <c r="S17" s="32" t="s">
        <v>7</v>
      </c>
      <c r="T17" s="32" t="s">
        <v>7</v>
      </c>
    </row>
    <row r="18" spans="1:20" ht="12.75">
      <c r="A18" s="24">
        <v>12</v>
      </c>
      <c r="B18" s="24"/>
      <c r="C18" s="24"/>
      <c r="D18" s="24">
        <v>12</v>
      </c>
      <c r="E18" s="25">
        <v>1020</v>
      </c>
      <c r="F18" s="25">
        <f>IF(OR(H18=11,H18=12),(E18/(100+I18)*I18)*VALUTA!$D$18,(E18)/(100+I18)*I18)</f>
        <v>177.02479338842974</v>
      </c>
      <c r="G18" s="13">
        <f>IF(H18=4,E18*VALUTA!$D$10,IF(H18=5,E18*VALUTA!$D$11,IF(H18=6,E18*VALUTA!$D$12,IF(H18=7,E18*VALUTA!$D$13,IF(H18=8,E18*VALUTA!$D$14,IF(H18=9,E18*VALUTA!$D$15,IF(OR(H18=10,H18=11,H18=12,H18=13),(E18*VALUTA!$D$18)-F18,(+E18-F18))))))))</f>
        <v>842.9752066115702</v>
      </c>
      <c r="H18" s="24">
        <v>2</v>
      </c>
      <c r="I18" s="29">
        <v>21</v>
      </c>
      <c r="J18" s="25"/>
      <c r="K18" s="12">
        <v>12</v>
      </c>
      <c r="L18" s="10" t="s">
        <v>68</v>
      </c>
      <c r="P18" s="30" t="s">
        <v>16</v>
      </c>
      <c r="Q18" s="13">
        <f>DSUM($A$5:$G$407,7,T17:T18)</f>
        <v>842.9752066115702</v>
      </c>
      <c r="R18" s="10" t="s">
        <v>57</v>
      </c>
      <c r="S18" s="12">
        <v>11</v>
      </c>
      <c r="T18" s="12">
        <v>12</v>
      </c>
    </row>
    <row r="19" spans="1:20" ht="12.75">
      <c r="A19" s="24">
        <v>13</v>
      </c>
      <c r="B19" s="24"/>
      <c r="C19" s="24"/>
      <c r="D19" s="24">
        <v>13</v>
      </c>
      <c r="E19" s="25">
        <v>0</v>
      </c>
      <c r="F19" s="25">
        <f>IF(OR(H19=11,H19=12),(E19/(100+I19)*I19)*VALUTA!$D$18,(E19)/(100+I19)*I19)</f>
        <v>0</v>
      </c>
      <c r="G19" s="13">
        <f>IF(H19=4,E19*VALUTA!$D$10,IF(H19=5,E19*VALUTA!$D$11,IF(H19=6,E19*VALUTA!$D$12,IF(H19=7,E19*VALUTA!$D$13,IF(H19=8,E19*VALUTA!$D$14,IF(H19=9,E19*VALUTA!$D$15,IF(OR(H19=10,H19=11,H19=12,H19=13),(E19*VALUTA!$D$18)-F19,(+E19-F19))))))))</f>
        <v>0</v>
      </c>
      <c r="H19" s="24">
        <v>0</v>
      </c>
      <c r="I19" s="29">
        <v>0</v>
      </c>
      <c r="J19" s="25"/>
      <c r="K19" s="12">
        <v>13</v>
      </c>
      <c r="L19" s="10" t="s">
        <v>69</v>
      </c>
      <c r="P19" s="30" t="s">
        <v>16</v>
      </c>
      <c r="Q19" s="13">
        <f>DSUM($A$5:$G$407,7,S19:S20)</f>
        <v>0</v>
      </c>
      <c r="R19" s="10" t="s">
        <v>57</v>
      </c>
      <c r="S19" s="32" t="s">
        <v>7</v>
      </c>
      <c r="T19" s="32" t="s">
        <v>7</v>
      </c>
    </row>
    <row r="20" spans="1:20" ht="12.75">
      <c r="A20" s="24">
        <v>14</v>
      </c>
      <c r="B20" s="24"/>
      <c r="C20" s="24"/>
      <c r="D20" s="24">
        <v>14</v>
      </c>
      <c r="E20" s="25">
        <v>1577.11</v>
      </c>
      <c r="F20" s="25">
        <f>IF(OR(H20=11,H20=12),(E20/(100+I20)*I20)*VALUTA!$D$18,(E20)/(100+I20)*I20)</f>
        <v>273.71330578512396</v>
      </c>
      <c r="G20" s="13">
        <f>IF(H20=4,E20*VALUTA!$D$10,IF(H20=5,E20*VALUTA!$D$11,IF(H20=6,E20*VALUTA!$D$12,IF(H20=7,E20*VALUTA!$D$13,IF(H20=8,E20*VALUTA!$D$14,IF(H20=9,E20*VALUTA!$D$15,IF(OR(H20=10,H20=11,H20=12,H20=13),(E20*VALUTA!$D$18)-F20,(+E20-F20))))))))</f>
        <v>1303.3966942148759</v>
      </c>
      <c r="H20" s="24">
        <v>2</v>
      </c>
      <c r="I20" s="29">
        <v>21</v>
      </c>
      <c r="J20" s="25"/>
      <c r="K20" s="12">
        <v>14</v>
      </c>
      <c r="L20" s="10" t="s">
        <v>70</v>
      </c>
      <c r="P20" s="30" t="s">
        <v>16</v>
      </c>
      <c r="Q20" s="13">
        <f>DSUM($A$5:$G$407,7,T19:T20)</f>
        <v>1303.3966942148759</v>
      </c>
      <c r="R20" s="10" t="s">
        <v>57</v>
      </c>
      <c r="S20" s="12">
        <v>13</v>
      </c>
      <c r="T20" s="12">
        <v>14</v>
      </c>
    </row>
    <row r="21" spans="1:20" ht="12.75">
      <c r="A21" s="24">
        <v>15</v>
      </c>
      <c r="B21" s="24"/>
      <c r="C21" s="24"/>
      <c r="D21" s="24">
        <v>15</v>
      </c>
      <c r="E21" s="25">
        <v>0</v>
      </c>
      <c r="F21" s="25">
        <f>IF(OR(H21=11,H21=12),(E21/(100+I21)*I21)*VALUTA!$D$18,(E21)/(100+I21)*I21)</f>
        <v>0</v>
      </c>
      <c r="G21" s="13">
        <f>IF(H21=4,E21*VALUTA!$D$10,IF(H21=5,E21*VALUTA!$D$11,IF(H21=6,E21*VALUTA!$D$12,IF(H21=7,E21*VALUTA!$D$13,IF(H21=8,E21*VALUTA!$D$14,IF(H21=9,E21*VALUTA!$D$15,IF(OR(H21=10,H21=11,H21=12,H21=13),(E21*VALUTA!$D$18)-F21,(+E21-F21))))))))</f>
        <v>0</v>
      </c>
      <c r="H21" s="24">
        <v>2</v>
      </c>
      <c r="I21" s="29">
        <v>0</v>
      </c>
      <c r="J21" s="25"/>
      <c r="K21" s="12">
        <v>15</v>
      </c>
      <c r="L21" s="10" t="s">
        <v>71</v>
      </c>
      <c r="P21" s="30" t="s">
        <v>16</v>
      </c>
      <c r="Q21" s="13">
        <f>DSUM($A$5:$G$407,7,S21:S22)</f>
        <v>0</v>
      </c>
      <c r="R21" s="10" t="s">
        <v>57</v>
      </c>
      <c r="S21" s="32" t="s">
        <v>7</v>
      </c>
      <c r="T21" s="32" t="s">
        <v>7</v>
      </c>
    </row>
    <row r="22" spans="1:20" ht="12.75">
      <c r="A22" s="24">
        <v>16</v>
      </c>
      <c r="B22" s="24"/>
      <c r="C22" s="24"/>
      <c r="D22" s="24">
        <v>16</v>
      </c>
      <c r="E22" s="25">
        <v>0</v>
      </c>
      <c r="F22" s="25">
        <f>IF(OR(H22=11,H22=12),(E22/(100+I22)*I22)*VALUTA!$D$18,(E22)/(100+I22)*I22)</f>
        <v>0</v>
      </c>
      <c r="G22" s="13">
        <f>IF(H22=4,E22*VALUTA!$D$10,IF(H22=5,E22*VALUTA!$D$11,IF(H22=6,E22*VALUTA!$D$12,IF(H22=7,E22*VALUTA!$D$13,IF(H22=8,E22*VALUTA!$D$14,IF(H22=9,E22*VALUTA!$D$15,IF(OR(H22=10,H22=11,H22=12,H22=13),(E22*VALUTA!$D$18)-F22,(+E22-F22))))))))</f>
        <v>0</v>
      </c>
      <c r="H22" s="24">
        <v>2</v>
      </c>
      <c r="I22" s="29">
        <v>21</v>
      </c>
      <c r="J22" s="25"/>
      <c r="K22" s="12">
        <v>16</v>
      </c>
      <c r="P22" s="30" t="s">
        <v>16</v>
      </c>
      <c r="Q22" s="13">
        <f>DSUM($A$5:$G$407,7,T21:T22)</f>
        <v>0</v>
      </c>
      <c r="R22" s="10" t="s">
        <v>57</v>
      </c>
      <c r="S22" s="12">
        <v>15</v>
      </c>
      <c r="T22" s="12">
        <v>16</v>
      </c>
    </row>
    <row r="23" spans="1:20" ht="12.75">
      <c r="A23" s="24">
        <v>17</v>
      </c>
      <c r="B23" s="24"/>
      <c r="C23" s="24"/>
      <c r="D23" s="24">
        <v>17</v>
      </c>
      <c r="E23" s="25">
        <v>125.51</v>
      </c>
      <c r="F23" s="25">
        <f>IF(OR(H23=11,H23=12),(E23/(100+I23)*I23)*VALUTA!$D$18,(E23)/(100+I23)*I23)</f>
        <v>0</v>
      </c>
      <c r="G23" s="13">
        <f>IF(H23=4,E23*VALUTA!$D$10,IF(H23=5,E23*VALUTA!$D$11,IF(H23=6,E23*VALUTA!$D$12,IF(H23=7,E23*VALUTA!$D$13,IF(H23=8,E23*VALUTA!$D$14,IF(H23=9,E23*VALUTA!$D$15,IF(OR(H23=10,H23=11,H23=12,H23=13),(E23*VALUTA!$D$18)-F23,(+E23-F23))))))))</f>
        <v>125.51</v>
      </c>
      <c r="H23" s="24">
        <v>0</v>
      </c>
      <c r="I23" s="29">
        <f>IF(OR(H23=0,H23=10),0,IF(OR(H23=1,H23=11),6,IF(OR(H23=2,H23=12),19,IF(OR(H23=3,H23=13),17.5,0))))</f>
        <v>0</v>
      </c>
      <c r="J23" s="25"/>
      <c r="K23" s="12">
        <v>17</v>
      </c>
      <c r="L23" s="10" t="s">
        <v>72</v>
      </c>
      <c r="P23" s="30" t="s">
        <v>16</v>
      </c>
      <c r="Q23" s="13">
        <f>DSUM($A$5:$G$407,7,S23:S24)</f>
        <v>125.51</v>
      </c>
      <c r="R23" s="10" t="s">
        <v>57</v>
      </c>
      <c r="S23" s="32" t="s">
        <v>7</v>
      </c>
      <c r="T23" s="32" t="s">
        <v>7</v>
      </c>
    </row>
    <row r="24" spans="1:20" ht="12.75">
      <c r="A24" s="24">
        <v>18</v>
      </c>
      <c r="B24" s="24"/>
      <c r="C24" s="24"/>
      <c r="D24" s="24">
        <v>18</v>
      </c>
      <c r="E24" s="25">
        <v>40.9</v>
      </c>
      <c r="F24" s="25">
        <f>IF(OR(H24=11,H24=12),(E24/(100+I24)*I24)*VALUTA!$D$18,(E24)/(100+I24)*I24)</f>
        <v>7.098347107438016</v>
      </c>
      <c r="G24" s="13">
        <f>IF(H24=4,E24*VALUTA!$D$10,IF(H24=5,E24*VALUTA!$D$11,IF(H24=6,E24*VALUTA!$D$12,IF(H24=7,E24*VALUTA!$D$13,IF(H24=8,E24*VALUTA!$D$14,IF(H24=9,E24*VALUTA!$D$15,IF(OR(H24=10,H24=11,H24=12,H24=13),(E24*VALUTA!$D$18)-F24,(+E24-F24))))))))</f>
        <v>33.80165289256198</v>
      </c>
      <c r="H24" s="24">
        <v>2</v>
      </c>
      <c r="I24" s="29">
        <v>21</v>
      </c>
      <c r="J24" s="25"/>
      <c r="K24" s="12">
        <v>18</v>
      </c>
      <c r="L24" s="10" t="s">
        <v>73</v>
      </c>
      <c r="P24" s="30" t="s">
        <v>16</v>
      </c>
      <c r="Q24" s="13">
        <f>DSUM($A$5:$G$407,7,T23:T24)</f>
        <v>33.80165289256198</v>
      </c>
      <c r="R24" s="10" t="s">
        <v>57</v>
      </c>
      <c r="S24" s="12">
        <v>17</v>
      </c>
      <c r="T24" s="12">
        <v>18</v>
      </c>
    </row>
    <row r="25" spans="1:20" ht="12.75">
      <c r="A25" s="24">
        <v>19</v>
      </c>
      <c r="B25" s="24"/>
      <c r="C25" s="24"/>
      <c r="D25" s="24">
        <v>19</v>
      </c>
      <c r="E25" s="25">
        <v>150.16</v>
      </c>
      <c r="F25" s="25">
        <f>IF(OR(H25=11,H25=12),(E25/(100+I25)*I25)*VALUTA!$D$18,(E25)/(100+I25)*I25)</f>
        <v>26.06082644628099</v>
      </c>
      <c r="G25" s="13">
        <f>IF(H25=4,E25*VALUTA!$D$10,IF(H25=5,E25*VALUTA!$D$11,IF(H25=6,E25*VALUTA!$D$12,IF(H25=7,E25*VALUTA!$D$13,IF(H25=8,E25*VALUTA!$D$14,IF(H25=9,E25*VALUTA!$D$15,IF(OR(H25=10,H25=11,H25=12,H25=13),(E25*VALUTA!$D$18)-F25,(+E25-F25))))))))</f>
        <v>124.099173553719</v>
      </c>
      <c r="H25" s="24">
        <v>2</v>
      </c>
      <c r="I25" s="29">
        <v>21</v>
      </c>
      <c r="J25" s="25"/>
      <c r="K25" s="12">
        <v>19</v>
      </c>
      <c r="L25" s="10" t="s">
        <v>74</v>
      </c>
      <c r="P25" s="30" t="s">
        <v>16</v>
      </c>
      <c r="Q25" s="13">
        <f>DSUM($A$5:$G$407,7,S25:S26)</f>
        <v>124.099173553719</v>
      </c>
      <c r="R25" s="10" t="s">
        <v>57</v>
      </c>
      <c r="S25" s="32" t="s">
        <v>7</v>
      </c>
      <c r="T25" s="32" t="s">
        <v>7</v>
      </c>
    </row>
    <row r="26" spans="1:20" ht="12.75">
      <c r="A26" s="24">
        <v>20</v>
      </c>
      <c r="B26" s="24"/>
      <c r="C26" s="24"/>
      <c r="D26" s="24">
        <v>20</v>
      </c>
      <c r="E26" s="25">
        <v>0</v>
      </c>
      <c r="F26" s="25">
        <f>IF(OR(H26=11,H26=12),(E26/(100+I26)*I26)*VALUTA!$D$18,(E26)/(100+I26)*I26)</f>
        <v>0</v>
      </c>
      <c r="G26" s="13">
        <f>IF(H26=4,E26*VALUTA!$D$10,IF(H26=5,E26*VALUTA!$D$11,IF(H26=6,E26*VALUTA!$D$12,IF(H26=7,E26*VALUTA!$D$13,IF(H26=8,E26*VALUTA!$D$14,IF(H26=9,E26*VALUTA!$D$15,IF(OR(H26=10,H26=11,H26=12,H26=13),(E26*VALUTA!$D$18)-F26,(+E26-F26))))))))</f>
        <v>0</v>
      </c>
      <c r="H26" s="24">
        <v>2</v>
      </c>
      <c r="I26" s="29">
        <v>9</v>
      </c>
      <c r="J26" s="25"/>
      <c r="K26" s="12">
        <v>20</v>
      </c>
      <c r="L26" s="10" t="s">
        <v>75</v>
      </c>
      <c r="P26" s="30" t="s">
        <v>16</v>
      </c>
      <c r="Q26" s="13">
        <f>DSUM($A$5:$G$407,7,T25:T26)</f>
        <v>0</v>
      </c>
      <c r="R26" s="10" t="s">
        <v>76</v>
      </c>
      <c r="S26" s="12">
        <v>19</v>
      </c>
      <c r="T26" s="12">
        <v>20</v>
      </c>
    </row>
    <row r="27" spans="1:20" ht="12.75">
      <c r="A27" s="24">
        <v>21</v>
      </c>
      <c r="B27" s="24"/>
      <c r="C27" s="24"/>
      <c r="D27" s="24">
        <v>21</v>
      </c>
      <c r="E27" s="25">
        <v>0</v>
      </c>
      <c r="F27" s="25">
        <f>IF(OR(H27=11,H27=12),(E27/(100+I27)*I27)*VALUTA!$D$18,(E27)/(100+I27)*I27)</f>
        <v>0</v>
      </c>
      <c r="G27" s="13">
        <f>IF(H27=4,E27*VALUTA!$D$10,IF(H27=5,E27*VALUTA!$D$11,IF(H27=6,E27*VALUTA!$D$12,IF(H27=7,E27*VALUTA!$D$13,IF(H27=8,E27*VALUTA!$D$14,IF(H27=9,E27*VALUTA!$D$15,IF(OR(H27=10,H27=11,H27=12,H27=13),(E27*VALUTA!$D$18)-F27,(+E27-F27))))))))</f>
        <v>0</v>
      </c>
      <c r="H27" s="24">
        <v>2</v>
      </c>
      <c r="I27" s="29">
        <v>21</v>
      </c>
      <c r="J27" s="25"/>
      <c r="K27" s="12">
        <v>21</v>
      </c>
      <c r="P27" s="30" t="s">
        <v>16</v>
      </c>
      <c r="Q27" s="13">
        <f>DSUM($A$5:$G$407,7,S27:S28)</f>
        <v>0</v>
      </c>
      <c r="R27" s="10" t="s">
        <v>76</v>
      </c>
      <c r="S27" s="32" t="s">
        <v>7</v>
      </c>
      <c r="T27" s="32" t="s">
        <v>7</v>
      </c>
    </row>
    <row r="28" spans="1:20" ht="12.75">
      <c r="A28" s="24">
        <v>22</v>
      </c>
      <c r="B28" s="24"/>
      <c r="C28" s="24"/>
      <c r="D28" s="24">
        <v>22</v>
      </c>
      <c r="E28" s="25">
        <v>0</v>
      </c>
      <c r="F28" s="25">
        <f>IF(OR(H28=11,H28=12),(E28/(100+I28)*I28)*VALUTA!$D$18,(E28)/(100+I28)*I28)</f>
        <v>0</v>
      </c>
      <c r="G28" s="13">
        <f>IF(H28=4,E28*VALUTA!$D$10,IF(H28=5,E28*VALUTA!$D$11,IF(H28=6,E28*VALUTA!$D$12,IF(H28=7,E28*VALUTA!$D$13,IF(H28=8,E28*VALUTA!$D$14,IF(H28=9,E28*VALUTA!$D$15,IF(OR(H28=10,H28=11,H28=12,H28=13),(E28*VALUTA!$D$18)-F28,(+E28-F28))))))))</f>
        <v>0</v>
      </c>
      <c r="H28" s="24">
        <v>0</v>
      </c>
      <c r="I28" s="29">
        <f>IF(OR(H28=0,H28=10),0,IF(OR(H28=1,H28=11),6,IF(OR(H28=2,H28=12),19,IF(OR(H28=3,H28=13),17.5,0))))</f>
        <v>0</v>
      </c>
      <c r="J28" s="25"/>
      <c r="K28" s="12">
        <v>22</v>
      </c>
      <c r="P28" s="30" t="s">
        <v>16</v>
      </c>
      <c r="Q28" s="13">
        <f>DSUM($A$5:$G$407,7,T27:T28)</f>
        <v>0</v>
      </c>
      <c r="R28" s="10" t="s">
        <v>76</v>
      </c>
      <c r="S28" s="12">
        <v>21</v>
      </c>
      <c r="T28" s="12">
        <v>22</v>
      </c>
    </row>
    <row r="29" spans="1:20" ht="12.75">
      <c r="A29" s="24">
        <v>23</v>
      </c>
      <c r="B29" s="24"/>
      <c r="C29" s="24"/>
      <c r="D29" s="24">
        <v>23</v>
      </c>
      <c r="E29" s="25">
        <v>0</v>
      </c>
      <c r="F29" s="25">
        <f>IF(OR(H29=11,H29=12),(E29/(100+I29)*I29)*VALUTA!$D$18,(E29)/(100+I29)*I29)</f>
        <v>0</v>
      </c>
      <c r="G29" s="13">
        <f>IF(H29=4,E29*VALUTA!$D$10,IF(H29=5,E29*VALUTA!$D$11,IF(H29=6,E29*VALUTA!$D$12,IF(H29=7,E29*VALUTA!$D$13,IF(H29=8,E29*VALUTA!$D$14,IF(H29=9,E29*VALUTA!$D$15,IF(OR(H29=10,H29=11,H29=12,H29=13),(E29*VALUTA!$D$18)-F29,(+E29-F29))))))))</f>
        <v>0</v>
      </c>
      <c r="H29" s="24">
        <v>2</v>
      </c>
      <c r="I29" s="29">
        <v>21</v>
      </c>
      <c r="J29" s="25"/>
      <c r="K29" s="12">
        <v>23</v>
      </c>
      <c r="L29" s="10" t="s">
        <v>77</v>
      </c>
      <c r="P29" s="30" t="s">
        <v>16</v>
      </c>
      <c r="Q29" s="13">
        <f>DSUM($A$5:$G$407,7,S29:S30)</f>
        <v>0</v>
      </c>
      <c r="R29" s="10" t="s">
        <v>76</v>
      </c>
      <c r="S29" s="32" t="s">
        <v>7</v>
      </c>
      <c r="T29" s="32" t="s">
        <v>7</v>
      </c>
    </row>
    <row r="30" spans="1:20" ht="12.75">
      <c r="A30" s="24">
        <v>24</v>
      </c>
      <c r="B30" s="24"/>
      <c r="C30" s="24"/>
      <c r="D30" s="24">
        <v>24</v>
      </c>
      <c r="E30" s="25"/>
      <c r="F30" s="25">
        <f>IF(OR(H30=11,H30=12),(E30/(100+I30)*I30)*VALUTA!$D$18,(E30)/(100+I30)*I30)</f>
        <v>0</v>
      </c>
      <c r="G30" s="13">
        <f>IF(H30=4,E30*VALUTA!$D$10,IF(H30=5,E30*VALUTA!$D$11,IF(H30=6,E30*VALUTA!$D$12,IF(H30=7,E30*VALUTA!$D$13,IF(H30=8,E30*VALUTA!$D$14,IF(H30=9,E30*VALUTA!$D$15,IF(OR(H30=10,H30=11,H30=12,H30=13),(E30*VALUTA!$D$18)-F30,(+E30-F30))))))))</f>
        <v>0</v>
      </c>
      <c r="H30" s="24">
        <v>0</v>
      </c>
      <c r="I30" s="29">
        <v>0</v>
      </c>
      <c r="J30" s="25"/>
      <c r="K30" s="12">
        <v>24</v>
      </c>
      <c r="P30" s="30" t="s">
        <v>16</v>
      </c>
      <c r="Q30" s="13">
        <f>DSUM($A$5:$G$407,7,T29:T30)</f>
        <v>0</v>
      </c>
      <c r="R30" s="10" t="s">
        <v>76</v>
      </c>
      <c r="S30" s="12">
        <v>23</v>
      </c>
      <c r="T30" s="12">
        <v>24</v>
      </c>
    </row>
    <row r="31" spans="1:20" ht="12.75">
      <c r="A31" s="24">
        <v>25</v>
      </c>
      <c r="B31" s="24"/>
      <c r="C31" s="24"/>
      <c r="D31" s="24">
        <v>25</v>
      </c>
      <c r="E31" s="25">
        <v>0</v>
      </c>
      <c r="F31" s="25">
        <f>IF(OR(H31=11,H31=12),(E31/(100+I31)*I31)*VALUTA!$D$18,(E31)/(100+I31)*I31)</f>
        <v>0</v>
      </c>
      <c r="G31" s="13">
        <f>IF(H31=4,E31*VALUTA!$D$10,IF(H31=5,E31*VALUTA!$D$11,IF(H31=6,E31*VALUTA!$D$12,IF(H31=7,E31*VALUTA!$D$13,IF(H31=8,E31*VALUTA!$D$14,IF(H31=9,E31*VALUTA!$D$15,IF(OR(H31=10,H31=11,H31=12,H31=13),(E31*VALUTA!$D$18)-F31,(+E31-F31))))))))</f>
        <v>0</v>
      </c>
      <c r="H31" s="24">
        <v>2</v>
      </c>
      <c r="I31" s="29">
        <v>21</v>
      </c>
      <c r="J31" s="25"/>
      <c r="K31" s="12">
        <v>25</v>
      </c>
      <c r="P31" s="30" t="s">
        <v>16</v>
      </c>
      <c r="Q31" s="13">
        <f>DSUM($A$5:$G$407,7,S31:S32)</f>
        <v>0</v>
      </c>
      <c r="R31" s="10" t="s">
        <v>76</v>
      </c>
      <c r="S31" s="32" t="s">
        <v>7</v>
      </c>
      <c r="T31" s="32" t="s">
        <v>7</v>
      </c>
    </row>
    <row r="32" spans="1:20" ht="12.75">
      <c r="A32" s="24">
        <v>26</v>
      </c>
      <c r="B32" s="24"/>
      <c r="C32" s="24"/>
      <c r="D32" s="24">
        <v>26</v>
      </c>
      <c r="E32" s="25">
        <v>0</v>
      </c>
      <c r="F32" s="25">
        <f>IF(OR(H32=11,H32=12),(E32/(100+I32)*I32)*VALUTA!$D$18,(E32)/(100+I32)*I32)</f>
        <v>0</v>
      </c>
      <c r="G32" s="13">
        <f>IF(H32=4,E32*VALUTA!$D$10,IF(H32=5,E32*VALUTA!$D$11,IF(H32=6,E32*VALUTA!$D$12,IF(H32=7,E32*VALUTA!$D$13,IF(H32=8,E32*VALUTA!$D$14,IF(H32=9,E32*VALUTA!$D$15,IF(OR(H32=10,H32=11,H32=12,H32=13),(E32*VALUTA!$D$18)-F32,(+E32-F32))))))))</f>
        <v>0</v>
      </c>
      <c r="H32" s="24">
        <v>2</v>
      </c>
      <c r="I32" s="29">
        <v>21</v>
      </c>
      <c r="J32" s="25"/>
      <c r="K32" s="12">
        <v>26</v>
      </c>
      <c r="P32" s="30" t="s">
        <v>16</v>
      </c>
      <c r="Q32" s="13">
        <f>DSUM($A$5:$G$407,7,T31:T32)</f>
        <v>0</v>
      </c>
      <c r="R32" s="10" t="s">
        <v>76</v>
      </c>
      <c r="S32" s="12">
        <v>25</v>
      </c>
      <c r="T32" s="12">
        <v>26</v>
      </c>
    </row>
    <row r="33" spans="1:20" ht="12.75">
      <c r="A33" s="24">
        <v>27</v>
      </c>
      <c r="B33" s="24"/>
      <c r="C33" s="24"/>
      <c r="D33" s="24">
        <v>27</v>
      </c>
      <c r="E33" s="25">
        <v>0</v>
      </c>
      <c r="F33" s="25">
        <f>IF(OR(H33=11,H33=12),(E33/(100+I33)*I33)*VALUTA!$D$18,(E33)/(100+I33)*I33)</f>
        <v>0</v>
      </c>
      <c r="G33" s="13">
        <f>IF(H33=4,E33*VALUTA!$D$10,IF(H33=5,E33*VALUTA!$D$11,IF(H33=6,E33*VALUTA!$D$12,IF(H33=7,E33*VALUTA!$D$13,IF(H33=8,E33*VALUTA!$D$14,IF(H33=9,E33*VALUTA!$D$15,IF(OR(H33=10,H33=11,H33=12,H33=13),(E33*VALUTA!$D$18)-F33,(+E33-F33))))))))</f>
        <v>0</v>
      </c>
      <c r="H33" s="24">
        <v>0</v>
      </c>
      <c r="I33" s="29">
        <f>IF(OR(H33=0,H33=10),0,IF(OR(H33=1,H33=11),6,IF(OR(H33=2,H33=12),19,IF(OR(H33=3,H33=13),17.5,0))))</f>
        <v>0</v>
      </c>
      <c r="J33" s="25"/>
      <c r="K33" s="12">
        <v>27</v>
      </c>
      <c r="P33" s="30" t="s">
        <v>16</v>
      </c>
      <c r="Q33" s="13">
        <f>DSUM($A$5:$G$407,7,S33:S34)</f>
        <v>0</v>
      </c>
      <c r="R33" s="10" t="s">
        <v>76</v>
      </c>
      <c r="S33" s="32" t="s">
        <v>7</v>
      </c>
      <c r="T33" s="32" t="s">
        <v>7</v>
      </c>
    </row>
    <row r="34" spans="1:20" ht="12.75">
      <c r="A34" s="24">
        <v>28</v>
      </c>
      <c r="B34" s="24"/>
      <c r="C34" s="24"/>
      <c r="D34" s="24">
        <v>28</v>
      </c>
      <c r="E34" s="25">
        <v>0</v>
      </c>
      <c r="F34" s="25">
        <f>IF(OR(H34=11,H34=12),(E34/(100+I34)*I34)*VALUTA!$D$18,(E34)/(100+I34)*I34)</f>
        <v>0</v>
      </c>
      <c r="G34" s="13">
        <f>IF(H34=4,E34*VALUTA!$D$10,IF(H34=5,E34*VALUTA!$D$11,IF(H34=6,E34*VALUTA!$D$12,IF(H34=7,E34*VALUTA!$D$13,IF(H34=8,E34*VALUTA!$D$14,IF(H34=9,E34*VALUTA!$D$15,IF(OR(H34=10,H34=11,H34=12,H34=13),(E34*VALUTA!$D$18)-F34,(+E34-F34))))))))</f>
        <v>0</v>
      </c>
      <c r="H34" s="24">
        <v>2</v>
      </c>
      <c r="I34" s="29">
        <v>21</v>
      </c>
      <c r="J34" s="25"/>
      <c r="K34" s="12">
        <v>28</v>
      </c>
      <c r="P34" s="30" t="s">
        <v>16</v>
      </c>
      <c r="Q34" s="13">
        <f>DSUM($A$5:$G$407,7,T33:T34)</f>
        <v>0</v>
      </c>
      <c r="R34" s="10" t="s">
        <v>76</v>
      </c>
      <c r="S34" s="12">
        <v>27</v>
      </c>
      <c r="T34" s="12">
        <v>28</v>
      </c>
    </row>
    <row r="35" spans="1:20" ht="12.75">
      <c r="A35" s="24">
        <v>29</v>
      </c>
      <c r="B35" s="24"/>
      <c r="C35" s="24"/>
      <c r="D35" s="24">
        <v>29</v>
      </c>
      <c r="E35" s="25">
        <v>0</v>
      </c>
      <c r="F35" s="25">
        <f>IF(OR(H35=11,H35=12),(E35/(100+I35)*I35)*VALUTA!$D$18,(E35)/(100+I35)*I35)</f>
        <v>0</v>
      </c>
      <c r="G35" s="13">
        <f>IF(H35=4,E35*VALUTA!$D$10,IF(H35=5,E35*VALUTA!$D$11,IF(H35=6,E35*VALUTA!$D$12,IF(H35=7,E35*VALUTA!$D$13,IF(H35=8,E35*VALUTA!$D$14,IF(H35=9,E35*VALUTA!$D$15,IF(OR(H35=10,H35=11,H35=12,H35=13),(E35*VALUTA!$D$18)-F35,(+E35-F35))))))))</f>
        <v>0</v>
      </c>
      <c r="H35" s="24">
        <v>2</v>
      </c>
      <c r="I35" s="29">
        <v>0</v>
      </c>
      <c r="J35" s="25"/>
      <c r="K35" s="12">
        <v>29</v>
      </c>
      <c r="L35" s="10" t="s">
        <v>78</v>
      </c>
      <c r="P35" s="30" t="s">
        <v>16</v>
      </c>
      <c r="Q35" s="13">
        <f>DSUM($A$5:$G$407,7,S35:S36)</f>
        <v>0</v>
      </c>
      <c r="R35" s="10" t="s">
        <v>76</v>
      </c>
      <c r="S35" s="32" t="s">
        <v>7</v>
      </c>
      <c r="T35" s="32" t="s">
        <v>7</v>
      </c>
    </row>
    <row r="36" spans="1:20" ht="12.75">
      <c r="A36" s="24">
        <v>30</v>
      </c>
      <c r="B36" s="24"/>
      <c r="C36" s="24"/>
      <c r="D36" s="24">
        <v>30</v>
      </c>
      <c r="E36" s="25">
        <v>0</v>
      </c>
      <c r="F36" s="25">
        <f>IF(OR(H36=11,H36=12),(E36/(100+I36)*I36)*VALUTA!$D$18,(E36)/(100+I36)*I36)</f>
        <v>0</v>
      </c>
      <c r="G36" s="13">
        <f>IF(H36=4,E36*VALUTA!$D$10,IF(H36=5,E36*VALUTA!$D$11,IF(H36=6,E36*VALUTA!$D$12,IF(H36=7,E36*VALUTA!$D$13,IF(H36=8,E36*VALUTA!$D$14,IF(H36=9,E36*VALUTA!$D$15,IF(OR(H36=10,H36=11,H36=12,H36=13),(E36*VALUTA!$D$18)-F36,(+E36-F36))))))))</f>
        <v>0</v>
      </c>
      <c r="H36" s="24">
        <v>0</v>
      </c>
      <c r="I36" s="29">
        <f>IF(OR(H36=0,H36=10),0,IF(OR(H36=1,H36=11),6,IF(OR(H36=2,H36=12),19,IF(OR(H36=3,H36=13),17.5,0))))</f>
        <v>0</v>
      </c>
      <c r="J36" s="25"/>
      <c r="K36" s="12">
        <v>30</v>
      </c>
      <c r="L36" s="10" t="s">
        <v>79</v>
      </c>
      <c r="P36" s="30" t="s">
        <v>16</v>
      </c>
      <c r="Q36" s="13">
        <f>DSUM($A$5:$G$407,7,T35:T36)</f>
        <v>0</v>
      </c>
      <c r="R36" s="10" t="s">
        <v>80</v>
      </c>
      <c r="S36" s="12">
        <v>29</v>
      </c>
      <c r="T36" s="12">
        <v>30</v>
      </c>
    </row>
    <row r="37" spans="1:20" ht="12.75">
      <c r="A37" s="24">
        <v>31</v>
      </c>
      <c r="B37" s="24"/>
      <c r="C37" s="24"/>
      <c r="D37" s="24">
        <v>31</v>
      </c>
      <c r="E37" s="25">
        <v>0</v>
      </c>
      <c r="F37" s="25">
        <f>IF(OR(H37=11,H37=12),(E37/(100+I37)*I37)*VALUTA!$D$18,(E37)/(100+I37)*I37)</f>
        <v>0</v>
      </c>
      <c r="G37" s="13">
        <f>IF(H37=4,E37*VALUTA!$D$10,IF(H37=5,E37*VALUTA!$D$11,IF(H37=6,E37*VALUTA!$D$12,IF(H37=7,E37*VALUTA!$D$13,IF(H37=8,E37*VALUTA!$D$14,IF(H37=9,E37*VALUTA!$D$15,IF(OR(H37=10,H37=11,H37=12,H37=13),(E37*VALUTA!$D$18)-F37,(+E37-F37))))))))</f>
        <v>0</v>
      </c>
      <c r="H37" s="24">
        <v>0</v>
      </c>
      <c r="I37" s="29">
        <f>IF(OR(H37=0,H37=10),0,IF(OR(H37=1,H37=11),6,IF(OR(H37=2,H37=12),19,IF(OR(H37=3,H37=13),17.5,0))))</f>
        <v>0</v>
      </c>
      <c r="J37" s="25"/>
      <c r="K37" s="12">
        <v>31</v>
      </c>
      <c r="P37" s="30" t="s">
        <v>16</v>
      </c>
      <c r="Q37" s="13">
        <f>DSUM($A$5:$G$407,7,S37:S38)</f>
        <v>0</v>
      </c>
      <c r="R37" s="10" t="s">
        <v>80</v>
      </c>
      <c r="S37" s="32" t="s">
        <v>7</v>
      </c>
      <c r="T37" s="32" t="s">
        <v>7</v>
      </c>
    </row>
    <row r="38" spans="1:20" ht="12.75">
      <c r="A38" s="24">
        <v>32</v>
      </c>
      <c r="B38" s="24"/>
      <c r="C38" s="24"/>
      <c r="D38" s="24">
        <v>32</v>
      </c>
      <c r="E38" s="25">
        <v>0</v>
      </c>
      <c r="F38" s="25">
        <f>IF(OR(H38=11,H38=12),(E38/(100+I38)*I38)*VALUTA!$D$18,(E38)/(100+I38)*I38)</f>
        <v>0</v>
      </c>
      <c r="G38" s="13">
        <f>IF(H38=4,E38*VALUTA!$D$10,IF(H38=5,E38*VALUTA!$D$11,IF(H38=6,E38*VALUTA!$D$12,IF(H38=7,E38*VALUTA!$D$13,IF(H38=8,E38*VALUTA!$D$14,IF(H38=9,E38*VALUTA!$D$15,IF(OR(H38=10,H38=11,H38=12,H38=13),(E38*VALUTA!$D$18)-F38,(+E38-F38))))))))</f>
        <v>0</v>
      </c>
      <c r="H38" s="24">
        <v>0</v>
      </c>
      <c r="I38" s="29">
        <f>IF(OR(H38=0,H38=10),0,IF(OR(H38=1,H38=11),6,IF(OR(H38=2,H38=12),19,IF(OR(H38=3,H38=13),17.5,0))))</f>
        <v>0</v>
      </c>
      <c r="J38" s="25"/>
      <c r="K38" s="12">
        <v>32</v>
      </c>
      <c r="P38" s="30" t="s">
        <v>16</v>
      </c>
      <c r="Q38" s="13">
        <f>DSUM($A$5:$G$407,7,T37:T38)</f>
        <v>0</v>
      </c>
      <c r="R38" s="10" t="s">
        <v>80</v>
      </c>
      <c r="S38" s="12">
        <v>31</v>
      </c>
      <c r="T38" s="12">
        <v>32</v>
      </c>
    </row>
    <row r="39" spans="1:20" ht="12.75">
      <c r="A39" s="24">
        <v>33</v>
      </c>
      <c r="B39" s="24"/>
      <c r="C39" s="24"/>
      <c r="D39" s="24">
        <v>33</v>
      </c>
      <c r="E39" s="25">
        <v>185.06</v>
      </c>
      <c r="F39" s="25">
        <f>IF(OR(H39=11,H39=12),(E39/(100+I39)*I39)*VALUTA!$D$18,(E39)/(100+I39)*I39)</f>
        <v>32.11785123966942</v>
      </c>
      <c r="G39" s="13">
        <f>IF(H39=4,E39*VALUTA!$D$10,IF(H39=5,E39*VALUTA!$D$11,IF(H39=6,E39*VALUTA!$D$12,IF(H39=7,E39*VALUTA!$D$13,IF(H39=8,E39*VALUTA!$D$14,IF(H39=9,E39*VALUTA!$D$15,IF(OR(H39=10,H39=11,H39=12,H39=13),(E39*VALUTA!$D$18)-F39,(+E39-F39))))))))</f>
        <v>152.94214876033058</v>
      </c>
      <c r="H39" s="24">
        <v>2</v>
      </c>
      <c r="I39" s="29">
        <v>21</v>
      </c>
      <c r="J39" s="25"/>
      <c r="K39" s="12">
        <v>33</v>
      </c>
      <c r="L39" s="10" t="s">
        <v>81</v>
      </c>
      <c r="P39" s="30" t="s">
        <v>16</v>
      </c>
      <c r="Q39" s="13">
        <f>DSUM($A$5:$G$407,7,S39:S40)</f>
        <v>152.94214876033058</v>
      </c>
      <c r="R39" s="10" t="s">
        <v>80</v>
      </c>
      <c r="S39" s="32" t="s">
        <v>7</v>
      </c>
      <c r="T39" s="32" t="s">
        <v>7</v>
      </c>
    </row>
    <row r="40" spans="1:20" ht="12.75">
      <c r="A40" s="24">
        <v>34</v>
      </c>
      <c r="B40" s="24"/>
      <c r="C40" s="24"/>
      <c r="D40" s="24">
        <v>34</v>
      </c>
      <c r="E40" s="25">
        <v>0</v>
      </c>
      <c r="F40" s="25">
        <f>IF(OR(H40=11,H40=12),(E40/(100+I40)*I40)*VALUTA!$D$18,(E40)/(100+I40)*I40)</f>
        <v>0</v>
      </c>
      <c r="G40" s="13">
        <f>IF(H40=4,E40*VALUTA!$D$10,IF(H40=5,E40*VALUTA!$D$11,IF(H40=6,E40*VALUTA!$D$12,IF(H40=7,E40*VALUTA!$D$13,IF(H40=8,E40*VALUTA!$D$14,IF(H40=9,E40*VALUTA!$D$15,IF(OR(H40=10,H40=11,H40=12,H40=13),(E40*VALUTA!$D$18)-F40,(+E40-F40))))))))</f>
        <v>0</v>
      </c>
      <c r="H40" s="24">
        <v>2</v>
      </c>
      <c r="I40" s="29">
        <f>IF(OR(H40=0,H40=10),0,IF(OR(H40=1,H40=11),6,IF(OR(H40=2,H40=12),21,IF(OR(H40=3,H40=13),17.5,0))))</f>
        <v>21</v>
      </c>
      <c r="J40" s="25"/>
      <c r="K40" s="12">
        <v>34</v>
      </c>
      <c r="P40" s="30" t="s">
        <v>16</v>
      </c>
      <c r="Q40" s="13">
        <f>DSUM($A$5:$G$407,7,T39:T40)</f>
        <v>0</v>
      </c>
      <c r="R40" s="10" t="s">
        <v>80</v>
      </c>
      <c r="S40" s="12">
        <v>33</v>
      </c>
      <c r="T40" s="12">
        <v>34</v>
      </c>
    </row>
    <row r="41" spans="1:20" ht="12.75">
      <c r="A41" s="24">
        <v>35</v>
      </c>
      <c r="B41" s="24"/>
      <c r="C41" s="24"/>
      <c r="D41" s="24">
        <v>35</v>
      </c>
      <c r="E41" s="25">
        <v>0</v>
      </c>
      <c r="F41" s="25">
        <f>IF(OR(H41=11,H41=12),(E41/(100+I41)*I41)*VALUTA!$D$18,(E41)/(100+I41)*I41)</f>
        <v>0</v>
      </c>
      <c r="G41" s="13">
        <f>IF(H41=4,E41*VALUTA!$D$10,IF(H41=5,E41*VALUTA!$D$11,IF(H41=6,E41*VALUTA!$D$12,IF(H41=7,E41*VALUTA!$D$13,IF(H41=8,E41*VALUTA!$D$14,IF(H41=9,E41*VALUTA!$D$15,IF(OR(H41=10,H41=11,H41=12,H41=13),(E41*VALUTA!$D$18)-F41,(+E41-F41))))))))</f>
        <v>0</v>
      </c>
      <c r="H41" s="24">
        <v>2</v>
      </c>
      <c r="I41" s="29">
        <f>IF(OR(H41=0,H41=10),0,IF(OR(H41=1,H41=11),6,IF(OR(H41=2,H41=12),21,IF(OR(H41=3,H41=13),17.5,0))))</f>
        <v>21</v>
      </c>
      <c r="J41" s="25"/>
      <c r="K41" s="12">
        <v>35</v>
      </c>
      <c r="L41" s="10" t="s">
        <v>82</v>
      </c>
      <c r="P41" s="30" t="s">
        <v>16</v>
      </c>
      <c r="Q41" s="13">
        <f>DSUM($A$5:$G$407,7,S41:S42)</f>
        <v>0</v>
      </c>
      <c r="R41" s="10" t="s">
        <v>80</v>
      </c>
      <c r="S41" s="32" t="s">
        <v>7</v>
      </c>
      <c r="T41" s="32" t="s">
        <v>7</v>
      </c>
    </row>
    <row r="42" spans="1:20" ht="12.75">
      <c r="A42" s="24">
        <v>36</v>
      </c>
      <c r="B42" s="24"/>
      <c r="C42" s="24"/>
      <c r="D42" s="24"/>
      <c r="E42" s="25"/>
      <c r="F42" s="25">
        <f>IF(OR(H42=11,H42=12),(E42/(100+I42)*I42)*VALUTA!$D$18,(E42)/(100+I42)*I42)</f>
        <v>0</v>
      </c>
      <c r="G42" s="13">
        <f>IF(H42=4,E42*VALUTA!$D$10,IF(H42=5,E42*VALUTA!$D$11,IF(H42=6,E42*VALUTA!$D$12,IF(H42=7,E42*VALUTA!$D$13,IF(H42=8,E42*VALUTA!$D$14,IF(H42=9,E42*VALUTA!$D$15,IF(OR(H42=10,H42=11,H42=12,H42=13),(E42*VALUTA!$D$18)-F42,(+E42-F42))))))))</f>
        <v>0</v>
      </c>
      <c r="H42" s="24">
        <v>2</v>
      </c>
      <c r="I42" s="29">
        <f>IF(OR(H42=0,H42=10),0,IF(OR(H42=1,H42=11),6,IF(OR(H42=2,H42=12),19,IF(OR(H42=3,H42=13),17.5,0))))</f>
        <v>19</v>
      </c>
      <c r="J42" s="25"/>
      <c r="K42" s="12">
        <v>36</v>
      </c>
      <c r="P42" s="30" t="s">
        <v>16</v>
      </c>
      <c r="Q42" s="13">
        <f>DSUM($A$5:$G$407,7,T41:T42)</f>
        <v>0</v>
      </c>
      <c r="R42" s="10" t="s">
        <v>80</v>
      </c>
      <c r="S42" s="12">
        <v>35</v>
      </c>
      <c r="T42" s="12">
        <v>36</v>
      </c>
    </row>
    <row r="43" spans="1:20" ht="12.75">
      <c r="A43" s="24">
        <v>37</v>
      </c>
      <c r="B43" s="24"/>
      <c r="C43" s="24"/>
      <c r="D43" s="24"/>
      <c r="E43" s="25"/>
      <c r="F43" s="25">
        <f>IF(OR(H43=11,H43=12),(E43/(100+I43)*I43)*VALUTA!$D$18,(E43)/(100+I43)*I43)</f>
        <v>0</v>
      </c>
      <c r="G43" s="13">
        <f>IF(H43=4,E43*VALUTA!$D$10,IF(H43=5,E43*VALUTA!$D$11,IF(H43=6,E43*VALUTA!$D$12,IF(H43=7,E43*VALUTA!$D$13,IF(H43=8,E43*VALUTA!$D$14,IF(H43=9,E43*VALUTA!$D$15,IF(OR(H43=10,H43=11,H43=12,H43=13),(E43*VALUTA!$D$18)-F43,(+E43-F43))))))))</f>
        <v>0</v>
      </c>
      <c r="H43" s="24">
        <v>2</v>
      </c>
      <c r="I43" s="29">
        <f>IF(OR(H43=0,H43=10),0,IF(OR(H43=1,H43=11),6,IF(OR(H43=2,H43=12),19,IF(OR(H43=3,H43=13),17.5,0))))</f>
        <v>19</v>
      </c>
      <c r="J43" s="25"/>
      <c r="K43" s="12">
        <v>37</v>
      </c>
      <c r="P43" s="30" t="s">
        <v>16</v>
      </c>
      <c r="Q43" s="13">
        <f>DSUM($A$5:$G$407,7,S43:S44)</f>
        <v>0</v>
      </c>
      <c r="R43" s="10" t="s">
        <v>80</v>
      </c>
      <c r="S43" s="32" t="s">
        <v>7</v>
      </c>
      <c r="T43" s="32" t="s">
        <v>7</v>
      </c>
    </row>
    <row r="44" spans="1:20" ht="12.75">
      <c r="A44" s="24">
        <v>38</v>
      </c>
      <c r="B44" s="24"/>
      <c r="C44" s="24"/>
      <c r="D44" s="24"/>
      <c r="E44" s="25"/>
      <c r="F44" s="25">
        <f>IF(OR(H44=11,H44=12),(E44/(100+I44)*I44)*VALUTA!$D$18,(E44)/(100+I44)*I44)</f>
        <v>0</v>
      </c>
      <c r="G44" s="13">
        <f>IF(H44=4,E44*VALUTA!$D$10,IF(H44=5,E44*VALUTA!$D$11,IF(H44=6,E44*VALUTA!$D$12,IF(H44=7,E44*VALUTA!$D$13,IF(H44=8,E44*VALUTA!$D$14,IF(H44=9,E44*VALUTA!$D$15,IF(OR(H44=10,H44=11,H44=12,H44=13),(E44*VALUTA!$D$18)-F44,(+E44-F44))))))))</f>
        <v>0</v>
      </c>
      <c r="H44" s="24">
        <v>2</v>
      </c>
      <c r="I44" s="29">
        <f>IF(OR(H44=0,H44=10),0,IF(OR(H44=1,H44=11),6,IF(OR(H44=2,H44=12),19,IF(OR(H44=3,H44=13),17.5,0))))</f>
        <v>19</v>
      </c>
      <c r="J44" s="25"/>
      <c r="K44" s="12">
        <v>38</v>
      </c>
      <c r="P44" s="30" t="s">
        <v>16</v>
      </c>
      <c r="Q44" s="13">
        <f>DSUM($A$5:$G$407,7,T43:T44)</f>
        <v>0</v>
      </c>
      <c r="R44" s="10" t="s">
        <v>80</v>
      </c>
      <c r="S44" s="12">
        <v>37</v>
      </c>
      <c r="T44" s="12">
        <v>38</v>
      </c>
    </row>
    <row r="45" spans="1:20" ht="12.75">
      <c r="A45" s="24">
        <v>39</v>
      </c>
      <c r="B45" s="24"/>
      <c r="C45" s="24"/>
      <c r="D45" s="24"/>
      <c r="E45" s="25"/>
      <c r="F45" s="25">
        <f>IF(OR(H45=11,H45=12),(E45/(100+I45)*I45)*VALUTA!$D$18,(E45)/(100+I45)*I45)</f>
        <v>0</v>
      </c>
      <c r="G45" s="13">
        <f>IF(H45=4,E45*VALUTA!$D$10,IF(H45=5,E45*VALUTA!$D$11,IF(H45=6,E45*VALUTA!$D$12,IF(H45=7,E45*VALUTA!$D$13,IF(H45=8,E45*VALUTA!$D$14,IF(H45=9,E45*VALUTA!$D$15,IF(OR(H45=10,H45=11,H45=12,H45=13),(E45*VALUTA!$D$18)-F45,(+E45-F45))))))))</f>
        <v>0</v>
      </c>
      <c r="H45" s="24">
        <v>2</v>
      </c>
      <c r="I45" s="29">
        <f>IF(OR(H45=0,H45=10),0,IF(OR(H45=1,H45=11),6,IF(OR(H45=2,H45=12),19,IF(OR(H45=3,H45=13),17.5,0))))</f>
        <v>19</v>
      </c>
      <c r="J45" s="25"/>
      <c r="K45" s="12">
        <v>39</v>
      </c>
      <c r="P45" s="30" t="s">
        <v>16</v>
      </c>
      <c r="Q45" s="13">
        <f>DSUM($A$5:$G$407,7,S45:S46)</f>
        <v>0</v>
      </c>
      <c r="R45" s="10" t="s">
        <v>80</v>
      </c>
      <c r="S45" s="32" t="s">
        <v>7</v>
      </c>
      <c r="T45" s="32" t="s">
        <v>7</v>
      </c>
    </row>
    <row r="46" spans="1:20" ht="12.75">
      <c r="A46" s="24">
        <v>40</v>
      </c>
      <c r="B46" s="24"/>
      <c r="C46" s="24"/>
      <c r="D46" s="24"/>
      <c r="E46" s="25"/>
      <c r="F46" s="25">
        <f>IF(OR(H46=11,H46=12),(E46/(100+I46)*I46)*VALUTA!$D$18,(E46)/(100+I46)*I46)</f>
        <v>0</v>
      </c>
      <c r="G46" s="13">
        <f>IF(H46=4,E46*VALUTA!$D$10,IF(H46=5,E46*VALUTA!$D$11,IF(H46=6,E46*VALUTA!$D$12,IF(H46=7,E46*VALUTA!$D$13,IF(H46=8,E46*VALUTA!$D$14,IF(H46=9,E46*VALUTA!$D$15,IF(OR(H46=10,H46=11,H46=12,H46=13),(E46*VALUTA!$D$18)-F46,(+E46-F46))))))))</f>
        <v>0</v>
      </c>
      <c r="H46" s="24">
        <v>2</v>
      </c>
      <c r="I46" s="29">
        <f>IF(OR(H46=0,H46=10),0,IF(OR(H46=1,H46=11),6,IF(OR(H46=2,H46=12),19,IF(OR(H46=3,H46=13),17.5,0))))</f>
        <v>19</v>
      </c>
      <c r="J46" s="25"/>
      <c r="K46" s="12">
        <v>40</v>
      </c>
      <c r="P46" s="30" t="s">
        <v>16</v>
      </c>
      <c r="Q46" s="13">
        <f>DSUM($A$5:$G$407,7,T45:T46)</f>
        <v>0</v>
      </c>
      <c r="R46" s="10" t="s">
        <v>83</v>
      </c>
      <c r="S46" s="12">
        <v>39</v>
      </c>
      <c r="T46" s="12">
        <v>40</v>
      </c>
    </row>
    <row r="47" spans="1:20" ht="12.75">
      <c r="A47" s="24">
        <v>41</v>
      </c>
      <c r="B47" s="24"/>
      <c r="C47" s="24"/>
      <c r="D47" s="24"/>
      <c r="E47" s="25"/>
      <c r="F47" s="25">
        <f>IF(OR(H47=11,H47=12),(E47/(100+I47)*I47)*VALUTA!$D$18,(E47)/(100+I47)*I47)</f>
        <v>0</v>
      </c>
      <c r="G47" s="13">
        <f>IF(H47=4,E47*VALUTA!$D$10,IF(H47=5,E47*VALUTA!$D$11,IF(H47=6,E47*VALUTA!$D$12,IF(H47=7,E47*VALUTA!$D$13,IF(H47=8,E47*VALUTA!$D$14,IF(H47=9,E47*VALUTA!$D$15,IF(OR(H47=10,H47=11,H47=12,H47=13),(E47*VALUTA!$D$18)-F47,(+E47-F47))))))))</f>
        <v>0</v>
      </c>
      <c r="H47" s="24">
        <v>2</v>
      </c>
      <c r="I47" s="29">
        <f>IF(OR(H47=0,H47=10),0,IF(OR(H47=1,H47=11),6,IF(OR(H47=2,H47=12),19,IF(OR(H47=3,H47=13),17.5,0))))</f>
        <v>19</v>
      </c>
      <c r="J47" s="25"/>
      <c r="K47" s="12">
        <v>41</v>
      </c>
      <c r="P47" s="30" t="s">
        <v>16</v>
      </c>
      <c r="Q47" s="13">
        <f>DSUM($A$5:$G$407,7,S47:S48)</f>
        <v>0</v>
      </c>
      <c r="R47" s="10" t="s">
        <v>83</v>
      </c>
      <c r="S47" s="32" t="s">
        <v>7</v>
      </c>
      <c r="T47" s="32" t="s">
        <v>7</v>
      </c>
    </row>
    <row r="48" spans="1:20" ht="12.75">
      <c r="A48" s="24">
        <v>42</v>
      </c>
      <c r="B48" s="24"/>
      <c r="C48" s="24"/>
      <c r="D48" s="24"/>
      <c r="E48" s="25"/>
      <c r="F48" s="25">
        <f>IF(OR(H48=11,H48=12),(E48/(100+I48)*I48)*VALUTA!$D$18,(E48)/(100+I48)*I48)</f>
        <v>0</v>
      </c>
      <c r="G48" s="13">
        <f>IF(H48=4,E48*VALUTA!$D$10,IF(H48=5,E48*VALUTA!$D$11,IF(H48=6,E48*VALUTA!$D$12,IF(H48=7,E48*VALUTA!$D$13,IF(H48=8,E48*VALUTA!$D$14,IF(H48=9,E48*VALUTA!$D$15,IF(OR(H48=10,H48=11,H48=12,H48=13),(E48*VALUTA!$D$18)-F48,(+E48-F48))))))))</f>
        <v>0</v>
      </c>
      <c r="H48" s="24">
        <v>2</v>
      </c>
      <c r="I48" s="29">
        <f>IF(OR(H48=0,H48=10),0,IF(OR(H48=1,H48=11),6,IF(OR(H48=2,H48=12),19,IF(OR(H48=3,H48=13),17.5,0))))</f>
        <v>19</v>
      </c>
      <c r="J48" s="25"/>
      <c r="K48" s="12">
        <v>42</v>
      </c>
      <c r="P48" s="30" t="s">
        <v>16</v>
      </c>
      <c r="Q48" s="13">
        <f>DSUM($A$5:$G$407,7,T47:T48)</f>
        <v>0</v>
      </c>
      <c r="R48" s="10" t="s">
        <v>83</v>
      </c>
      <c r="S48" s="12">
        <v>41</v>
      </c>
      <c r="T48" s="12">
        <v>42</v>
      </c>
    </row>
    <row r="49" spans="1:20" ht="12.75">
      <c r="A49" s="24">
        <v>43</v>
      </c>
      <c r="B49" s="24"/>
      <c r="C49" s="24"/>
      <c r="D49" s="24"/>
      <c r="E49" s="25"/>
      <c r="F49" s="25">
        <f>IF(OR(H49=11,H49=12),(E49/(100+I49)*I49)*VALUTA!$D$18,(E49)/(100+I49)*I49)</f>
        <v>0</v>
      </c>
      <c r="G49" s="13">
        <f>IF(H49=4,E49*VALUTA!$D$10,IF(H49=5,E49*VALUTA!$D$11,IF(H49=6,E49*VALUTA!$D$12,IF(H49=7,E49*VALUTA!$D$13,IF(H49=8,E49*VALUTA!$D$14,IF(H49=9,E49*VALUTA!$D$15,IF(OR(H49=10,H49=11,H49=12,H49=13),(E49*VALUTA!$D$18)-F49,(+E49-F49))))))))</f>
        <v>0</v>
      </c>
      <c r="H49" s="24">
        <v>2</v>
      </c>
      <c r="I49" s="29">
        <f>IF(OR(H49=0,H49=10),0,IF(OR(H49=1,H49=11),6,IF(OR(H49=2,H49=12),19,IF(OR(H49=3,H49=13),17.5,0))))</f>
        <v>19</v>
      </c>
      <c r="J49" s="25"/>
      <c r="K49" s="12">
        <v>43</v>
      </c>
      <c r="P49" s="30" t="s">
        <v>16</v>
      </c>
      <c r="Q49" s="13">
        <f>DSUM($A$5:$G$407,7,S49:S50)</f>
        <v>0</v>
      </c>
      <c r="R49" s="10" t="s">
        <v>83</v>
      </c>
      <c r="S49" s="32" t="s">
        <v>7</v>
      </c>
      <c r="T49" s="32" t="s">
        <v>7</v>
      </c>
    </row>
    <row r="50" spans="1:20" ht="12.75">
      <c r="A50" s="24">
        <v>44</v>
      </c>
      <c r="B50" s="24"/>
      <c r="C50" s="24"/>
      <c r="D50" s="24"/>
      <c r="E50" s="25"/>
      <c r="F50" s="25">
        <f>IF(OR(H50=11,H50=12),(E50/(100+I50)*I50)*VALUTA!$D$18,(E50)/(100+I50)*I50)</f>
        <v>0</v>
      </c>
      <c r="G50" s="13">
        <f>IF(H50=4,E50*VALUTA!$D$10,IF(H50=5,E50*VALUTA!$D$11,IF(H50=6,E50*VALUTA!$D$12,IF(H50=7,E50*VALUTA!$D$13,IF(H50=8,E50*VALUTA!$D$14,IF(H50=9,E50*VALUTA!$D$15,IF(OR(H50=10,H50=11,H50=12,H50=13),(E50*VALUTA!$D$18)-F50,(+E50-F50))))))))</f>
        <v>0</v>
      </c>
      <c r="H50" s="24">
        <v>2</v>
      </c>
      <c r="I50" s="29">
        <f>IF(OR(H50=0,H50=10),0,IF(OR(H50=1,H50=11),6,IF(OR(H50=2,H50=12),19,IF(OR(H50=3,H50=13),17.5,0))))</f>
        <v>19</v>
      </c>
      <c r="J50" s="25"/>
      <c r="K50" s="12">
        <v>44</v>
      </c>
      <c r="P50" s="30" t="s">
        <v>16</v>
      </c>
      <c r="Q50" s="13">
        <f>DSUM($A$5:$G$407,7,T49:T50)</f>
        <v>0</v>
      </c>
      <c r="R50" s="10" t="s">
        <v>83</v>
      </c>
      <c r="S50" s="12">
        <v>43</v>
      </c>
      <c r="T50" s="12">
        <v>44</v>
      </c>
    </row>
    <row r="51" spans="1:20" ht="12.75">
      <c r="A51" s="24">
        <v>45</v>
      </c>
      <c r="B51" s="24"/>
      <c r="C51" s="24"/>
      <c r="D51" s="24"/>
      <c r="E51" s="25"/>
      <c r="F51" s="25">
        <f>IF(OR(H51=11,H51=12),(E51/(100+I51)*I51)*VALUTA!$D$18,(E51)/(100+I51)*I51)</f>
        <v>0</v>
      </c>
      <c r="G51" s="13">
        <f>IF(H51=4,E51*VALUTA!$D$10,IF(H51=5,E51*VALUTA!$D$11,IF(H51=6,E51*VALUTA!$D$12,IF(H51=7,E51*VALUTA!$D$13,IF(H51=8,E51*VALUTA!$D$14,IF(H51=9,E51*VALUTA!$D$15,IF(OR(H51=10,H51=11,H51=12,H51=13),(E51*VALUTA!$D$18)-F51,(+E51-F51))))))))</f>
        <v>0</v>
      </c>
      <c r="H51" s="24">
        <v>2</v>
      </c>
      <c r="I51" s="29">
        <f>IF(OR(H51=0,H51=10),0,IF(OR(H51=1,H51=11),6,IF(OR(H51=2,H51=12),19,IF(OR(H51=3,H51=13),17.5,0))))</f>
        <v>19</v>
      </c>
      <c r="J51" s="25"/>
      <c r="K51" s="12">
        <v>45</v>
      </c>
      <c r="P51" s="30" t="s">
        <v>16</v>
      </c>
      <c r="Q51" s="13">
        <f>DSUM($A$5:$G$407,7,S51:S52)</f>
        <v>0</v>
      </c>
      <c r="R51" s="10" t="s">
        <v>83</v>
      </c>
      <c r="S51" s="32" t="s">
        <v>7</v>
      </c>
      <c r="T51" s="32" t="s">
        <v>7</v>
      </c>
    </row>
    <row r="52" spans="1:20" ht="12.75">
      <c r="A52" s="24">
        <v>46</v>
      </c>
      <c r="B52" s="24"/>
      <c r="C52" s="24"/>
      <c r="D52" s="24"/>
      <c r="E52" s="25"/>
      <c r="F52" s="25">
        <f>IF(OR(H52=11,H52=12),(E52/(100+I52)*I52)*VALUTA!$D$18,(E52)/(100+I52)*I52)</f>
        <v>0</v>
      </c>
      <c r="G52" s="13">
        <f>IF(H52=4,E52*VALUTA!$D$10,IF(H52=5,E52*VALUTA!$D$11,IF(H52=6,E52*VALUTA!$D$12,IF(H52=7,E52*VALUTA!$D$13,IF(H52=8,E52*VALUTA!$D$14,IF(H52=9,E52*VALUTA!$D$15,IF(OR(H52=10,H52=11,H52=12,H52=13),(E52*VALUTA!$D$18)-F52,(+E52-F52))))))))</f>
        <v>0</v>
      </c>
      <c r="H52" s="24">
        <v>2</v>
      </c>
      <c r="I52" s="29">
        <f>IF(OR(H52=0,H52=10),0,IF(OR(H52=1,H52=11),6,IF(OR(H52=2,H52=12),19,IF(OR(H52=3,H52=13),17.5,0))))</f>
        <v>19</v>
      </c>
      <c r="J52" s="25"/>
      <c r="K52" s="12">
        <v>46</v>
      </c>
      <c r="P52" s="30" t="s">
        <v>16</v>
      </c>
      <c r="Q52" s="13">
        <f>DSUM($A$5:$G$407,7,T51:T52)</f>
        <v>0</v>
      </c>
      <c r="R52" s="10" t="s">
        <v>83</v>
      </c>
      <c r="S52" s="12">
        <v>45</v>
      </c>
      <c r="T52" s="12">
        <v>46</v>
      </c>
    </row>
    <row r="53" spans="1:20" ht="12.75">
      <c r="A53" s="24">
        <v>47</v>
      </c>
      <c r="B53" s="24"/>
      <c r="C53" s="24"/>
      <c r="D53" s="24"/>
      <c r="E53" s="25"/>
      <c r="F53" s="25">
        <f>IF(OR(H53=11,H53=12),(E53/(100+I53)*I53)*VALUTA!$D$18,(E53)/(100+I53)*I53)</f>
        <v>0</v>
      </c>
      <c r="G53" s="13">
        <f>IF(H53=4,E53*VALUTA!$D$10,IF(H53=5,E53*VALUTA!$D$11,IF(H53=6,E53*VALUTA!$D$12,IF(H53=7,E53*VALUTA!$D$13,IF(H53=8,E53*VALUTA!$D$14,IF(H53=9,E53*VALUTA!$D$15,IF(OR(H53=10,H53=11,H53=12,H53=13),(E53*VALUTA!$D$18)-F53,(+E53-F53))))))))</f>
        <v>0</v>
      </c>
      <c r="H53" s="24">
        <v>2</v>
      </c>
      <c r="I53" s="29">
        <f>IF(OR(H53=0,H53=10),0,IF(OR(H53=1,H53=11),6,IF(OR(H53=2,H53=12),19,IF(OR(H53=3,H53=13),17.5,0))))</f>
        <v>19</v>
      </c>
      <c r="J53" s="25"/>
      <c r="K53" s="12">
        <v>47</v>
      </c>
      <c r="P53" s="30" t="s">
        <v>16</v>
      </c>
      <c r="Q53" s="13">
        <f>DSUM($A$5:$G$407,7,S53:S54)</f>
        <v>0</v>
      </c>
      <c r="R53" s="10" t="s">
        <v>83</v>
      </c>
      <c r="S53" s="32" t="s">
        <v>7</v>
      </c>
      <c r="T53" s="32" t="s">
        <v>7</v>
      </c>
    </row>
    <row r="54" spans="1:20" ht="12.75">
      <c r="A54" s="24">
        <v>48</v>
      </c>
      <c r="B54" s="24"/>
      <c r="C54" s="24"/>
      <c r="D54" s="24"/>
      <c r="E54" s="25"/>
      <c r="F54" s="25">
        <f>IF(OR(H54=11,H54=12),(E54/(100+I54)*I54)*VALUTA!$D$18,(E54)/(100+I54)*I54)</f>
        <v>0</v>
      </c>
      <c r="G54" s="13">
        <f>IF(H54=4,E54*VALUTA!$D$10,IF(H54=5,E54*VALUTA!$D$11,IF(H54=6,E54*VALUTA!$D$12,IF(H54=7,E54*VALUTA!$D$13,IF(H54=8,E54*VALUTA!$D$14,IF(H54=9,E54*VALUTA!$D$15,IF(OR(H54=10,H54=11,H54=12,H54=13),(E54*VALUTA!$D$18)-F54,(+E54-F54))))))))</f>
        <v>0</v>
      </c>
      <c r="H54" s="24">
        <v>2</v>
      </c>
      <c r="I54" s="29">
        <f>IF(OR(H54=0,H54=10),0,IF(OR(H54=1,H54=11),6,IF(OR(H54=2,H54=12),19,IF(OR(H54=3,H54=13),17.5,0))))</f>
        <v>19</v>
      </c>
      <c r="J54" s="25"/>
      <c r="K54" s="12">
        <v>48</v>
      </c>
      <c r="P54" s="30" t="s">
        <v>16</v>
      </c>
      <c r="Q54" s="13">
        <f>DSUM($A$5:$G$407,7,T53:T54)</f>
        <v>0</v>
      </c>
      <c r="R54" s="10" t="s">
        <v>83</v>
      </c>
      <c r="S54" s="12">
        <v>47</v>
      </c>
      <c r="T54" s="12">
        <v>48</v>
      </c>
    </row>
    <row r="55" spans="1:20" ht="12.75">
      <c r="A55" s="24">
        <v>49</v>
      </c>
      <c r="B55" s="24"/>
      <c r="C55" s="24"/>
      <c r="D55" s="24"/>
      <c r="E55" s="25"/>
      <c r="F55" s="25">
        <f>IF(OR(H55=11,H55=12),(E55/(100+I55)*I55)*VALUTA!$D$18,(E55)/(100+I55)*I55)</f>
        <v>0</v>
      </c>
      <c r="G55" s="13">
        <f>IF(H55=4,E55*VALUTA!$D$10,IF(H55=5,E55*VALUTA!$D$11,IF(H55=6,E55*VALUTA!$D$12,IF(H55=7,E55*VALUTA!$D$13,IF(H55=8,E55*VALUTA!$D$14,IF(H55=9,E55*VALUTA!$D$15,IF(OR(H55=10,H55=11,H55=12,H55=13),(E55*VALUTA!$D$18)-F55,(+E55-F55))))))))</f>
        <v>0</v>
      </c>
      <c r="H55" s="24">
        <v>2</v>
      </c>
      <c r="I55" s="29">
        <f>IF(OR(H55=0,H55=10),0,IF(OR(H55=1,H55=11),6,IF(OR(H55=2,H55=12),19,IF(OR(H55=3,H55=13),17.5,0))))</f>
        <v>19</v>
      </c>
      <c r="J55" s="25"/>
      <c r="K55" s="12">
        <v>49</v>
      </c>
      <c r="P55" s="30" t="s">
        <v>16</v>
      </c>
      <c r="Q55" s="13">
        <f>DSUM($A$5:$G$407,7,S55:S56)</f>
        <v>0</v>
      </c>
      <c r="R55" s="10" t="s">
        <v>83</v>
      </c>
      <c r="S55" s="32" t="s">
        <v>7</v>
      </c>
      <c r="T55" s="32" t="s">
        <v>7</v>
      </c>
    </row>
    <row r="56" spans="1:20" ht="12.75">
      <c r="A56" s="24">
        <v>50</v>
      </c>
      <c r="B56" s="24"/>
      <c r="C56" s="24"/>
      <c r="D56" s="24"/>
      <c r="E56" s="25"/>
      <c r="F56" s="25">
        <f>IF(OR(H56=11,H56=12),(E56/(100+I56)*I56)*VALUTA!$D$18,(E56)/(100+I56)*I56)</f>
        <v>0</v>
      </c>
      <c r="G56" s="13">
        <f>IF(H56=4,E56*VALUTA!$D$10,IF(H56=5,E56*VALUTA!$D$11,IF(H56=6,E56*VALUTA!$D$12,IF(H56=7,E56*VALUTA!$D$13,IF(H56=8,E56*VALUTA!$D$14,IF(H56=9,E56*VALUTA!$D$15,IF(OR(H56=10,H56=11,H56=12,H56=13),(E56*VALUTA!$D$18)-F56,(+E56-F56))))))))</f>
        <v>0</v>
      </c>
      <c r="H56" s="24">
        <v>2</v>
      </c>
      <c r="I56" s="29">
        <f>IF(OR(H56=0,H56=10),0,IF(OR(H56=1,H56=11),6,IF(OR(H56=2,H56=12),19,IF(OR(H56=3,H56=13),17.5,0))))</f>
        <v>19</v>
      </c>
      <c r="J56" s="25"/>
      <c r="K56" s="12">
        <v>50</v>
      </c>
      <c r="P56" s="30" t="s">
        <v>16</v>
      </c>
      <c r="Q56" s="13">
        <f>DSUM($A$5:$G$407,7,T55:T56)</f>
        <v>0</v>
      </c>
      <c r="R56" s="10" t="s">
        <v>84</v>
      </c>
      <c r="S56" s="12">
        <v>49</v>
      </c>
      <c r="T56" s="12">
        <v>50</v>
      </c>
    </row>
    <row r="57" spans="1:20" ht="12.75">
      <c r="A57" s="24">
        <v>51</v>
      </c>
      <c r="B57" s="24"/>
      <c r="C57" s="24"/>
      <c r="D57" s="24"/>
      <c r="E57" s="25"/>
      <c r="F57" s="25">
        <f>IF(OR(H57=11,H57=12),(E57/(100+I57)*I57)*VALUTA!$D$18,(E57)/(100+I57)*I57)</f>
        <v>0</v>
      </c>
      <c r="G57" s="13">
        <f>IF(H57=4,E57*VALUTA!$D$10,IF(H57=5,E57*VALUTA!$D$11,IF(H57=6,E57*VALUTA!$D$12,IF(H57=7,E57*VALUTA!$D$13,IF(H57=8,E57*VALUTA!$D$14,IF(H57=9,E57*VALUTA!$D$15,IF(OR(H57=10,H57=11,H57=12,H57=13),(E57*VALUTA!$D$18)-F57,(+E57-F57))))))))</f>
        <v>0</v>
      </c>
      <c r="H57" s="24">
        <v>2</v>
      </c>
      <c r="I57" s="29">
        <f>IF(OR(H57=0,H57=10),0,IF(OR(H57=1,H57=11),6,IF(OR(H57=2,H57=12),19,IF(OR(H57=3,H57=13),17.5,0))))</f>
        <v>19</v>
      </c>
      <c r="J57" s="25"/>
      <c r="K57" s="12">
        <v>51</v>
      </c>
      <c r="P57" s="30" t="s">
        <v>16</v>
      </c>
      <c r="Q57" s="13">
        <f>DSUM($A$5:$G$407,7,S57:S58)</f>
        <v>0</v>
      </c>
      <c r="R57" s="10" t="s">
        <v>84</v>
      </c>
      <c r="S57" s="32" t="s">
        <v>7</v>
      </c>
      <c r="T57" s="32" t="s">
        <v>7</v>
      </c>
    </row>
    <row r="58" spans="1:20" ht="12.75">
      <c r="A58" s="24">
        <v>52</v>
      </c>
      <c r="B58" s="24"/>
      <c r="C58" s="24"/>
      <c r="D58" s="24"/>
      <c r="E58" s="25"/>
      <c r="F58" s="25">
        <f>IF(OR(H58=11,H58=12),(E58/(100+I58)*I58)*VALUTA!$D$18,(E58)/(100+I58)*I58)</f>
        <v>0</v>
      </c>
      <c r="G58" s="13">
        <f>IF(H58=4,E58*VALUTA!$D$10,IF(H58=5,E58*VALUTA!$D$11,IF(H58=6,E58*VALUTA!$D$12,IF(H58=7,E58*VALUTA!$D$13,IF(H58=8,E58*VALUTA!$D$14,IF(H58=9,E58*VALUTA!$D$15,IF(OR(H58=10,H58=11,H58=12,H58=13),(E58*VALUTA!$D$18)-F58,(+E58-F58))))))))</f>
        <v>0</v>
      </c>
      <c r="H58" s="24">
        <v>2</v>
      </c>
      <c r="I58" s="29">
        <f>IF(OR(H58=0,H58=10),0,IF(OR(H58=1,H58=11),6,IF(OR(H58=2,H58=12),19,IF(OR(H58=3,H58=13),17.5,0))))</f>
        <v>19</v>
      </c>
      <c r="J58" s="25"/>
      <c r="K58" s="12">
        <v>52</v>
      </c>
      <c r="P58" s="30" t="s">
        <v>16</v>
      </c>
      <c r="Q58" s="13">
        <f>DSUM($A$5:$G$407,7,T57:T58)</f>
        <v>0</v>
      </c>
      <c r="R58" s="10" t="s">
        <v>84</v>
      </c>
      <c r="S58" s="12">
        <v>51</v>
      </c>
      <c r="T58" s="12">
        <v>52</v>
      </c>
    </row>
    <row r="59" spans="1:20" ht="12.75">
      <c r="A59" s="24">
        <v>53</v>
      </c>
      <c r="B59" s="24"/>
      <c r="C59" s="24"/>
      <c r="D59" s="24"/>
      <c r="E59" s="25"/>
      <c r="F59" s="25">
        <f>IF(OR(H59=11,H59=12),(E59/(100+I59)*I59)*VALUTA!$D$18,(E59)/(100+I59)*I59)</f>
        <v>0</v>
      </c>
      <c r="G59" s="13">
        <f>IF(H59=4,E59*VALUTA!$D$10,IF(H59=5,E59*VALUTA!$D$11,IF(H59=6,E59*VALUTA!$D$12,IF(H59=7,E59*VALUTA!$D$13,IF(H59=8,E59*VALUTA!$D$14,IF(H59=9,E59*VALUTA!$D$15,IF(OR(H59=10,H59=11,H59=12,H59=13),(E59*VALUTA!$D$18)-F59,(+E59-F59))))))))</f>
        <v>0</v>
      </c>
      <c r="H59" s="24">
        <v>2</v>
      </c>
      <c r="I59" s="29">
        <f>IF(OR(H59=0,H59=10),0,IF(OR(H59=1,H59=11),6,IF(OR(H59=2,H59=12),19,IF(OR(H59=3,H59=13),17.5,0))))</f>
        <v>19</v>
      </c>
      <c r="J59" s="25"/>
      <c r="K59" s="12">
        <v>53</v>
      </c>
      <c r="P59" s="30" t="s">
        <v>16</v>
      </c>
      <c r="Q59" s="13">
        <f>DSUM($A$5:$G$407,7,S59:S60)</f>
        <v>0</v>
      </c>
      <c r="R59" s="10" t="s">
        <v>84</v>
      </c>
      <c r="S59" s="32" t="s">
        <v>7</v>
      </c>
      <c r="T59" s="32" t="s">
        <v>7</v>
      </c>
    </row>
    <row r="60" spans="1:20" ht="12.75">
      <c r="A60" s="24">
        <v>54</v>
      </c>
      <c r="B60" s="24"/>
      <c r="C60" s="24"/>
      <c r="D60" s="24"/>
      <c r="E60" s="25"/>
      <c r="F60" s="25">
        <f>IF(OR(H60=11,H60=12),(E60/(100+I60)*I60)*VALUTA!$D$18,(E60)/(100+I60)*I60)</f>
        <v>0</v>
      </c>
      <c r="G60" s="13">
        <f>IF(H60=4,E60*VALUTA!$D$10,IF(H60=5,E60*VALUTA!$D$11,IF(H60=6,E60*VALUTA!$D$12,IF(H60=7,E60*VALUTA!$D$13,IF(H60=8,E60*VALUTA!$D$14,IF(H60=9,E60*VALUTA!$D$15,IF(OR(H60=10,H60=11,H60=12,H60=13),(E60*VALUTA!$D$18)-F60,(+E60-F60))))))))</f>
        <v>0</v>
      </c>
      <c r="H60" s="24">
        <v>2</v>
      </c>
      <c r="I60" s="29">
        <f>IF(OR(H60=0,H60=10),0,IF(OR(H60=1,H60=11),6,IF(OR(H60=2,H60=12),19,IF(OR(H60=3,H60=13),17.5,0))))</f>
        <v>19</v>
      </c>
      <c r="J60" s="25"/>
      <c r="K60" s="12">
        <v>54</v>
      </c>
      <c r="P60" s="30" t="s">
        <v>16</v>
      </c>
      <c r="Q60" s="13">
        <f>DSUM($A$5:$G$407,7,T59:T60)</f>
        <v>0</v>
      </c>
      <c r="R60" s="10" t="s">
        <v>84</v>
      </c>
      <c r="S60" s="12">
        <v>53</v>
      </c>
      <c r="T60" s="12">
        <v>54</v>
      </c>
    </row>
    <row r="61" spans="1:20" ht="12.75">
      <c r="A61" s="24">
        <v>55</v>
      </c>
      <c r="B61" s="24"/>
      <c r="C61" s="24"/>
      <c r="D61" s="24"/>
      <c r="E61" s="25"/>
      <c r="F61" s="25">
        <f>IF(OR(H61=11,H61=12),(E61/(100+I61)*I61)*VALUTA!$D$18,(E61)/(100+I61)*I61)</f>
        <v>0</v>
      </c>
      <c r="G61" s="13">
        <f>IF(H61=4,E61*VALUTA!$D$10,IF(H61=5,E61*VALUTA!$D$11,IF(H61=6,E61*VALUTA!$D$12,IF(H61=7,E61*VALUTA!$D$13,IF(H61=8,E61*VALUTA!$D$14,IF(H61=9,E61*VALUTA!$D$15,IF(OR(H61=10,H61=11,H61=12,H61=13),(E61*VALUTA!$D$18)-F61,(+E61-F61))))))))</f>
        <v>0</v>
      </c>
      <c r="H61" s="24">
        <v>2</v>
      </c>
      <c r="I61" s="29">
        <f>IF(OR(H61=0,H61=10),0,IF(OR(H61=1,H61=11),6,IF(OR(H61=2,H61=12),19,IF(OR(H61=3,H61=13),17.5,0))))</f>
        <v>19</v>
      </c>
      <c r="J61" s="25"/>
      <c r="K61" s="12">
        <v>55</v>
      </c>
      <c r="P61" s="30" t="s">
        <v>16</v>
      </c>
      <c r="Q61" s="13">
        <f>DSUM($A$5:$G$407,7,S61:S62)</f>
        <v>0</v>
      </c>
      <c r="R61" s="10" t="s">
        <v>85</v>
      </c>
      <c r="S61" s="32" t="s">
        <v>7</v>
      </c>
      <c r="T61" s="32" t="s">
        <v>7</v>
      </c>
    </row>
    <row r="62" spans="1:20" ht="12.75">
      <c r="A62" s="24">
        <v>56</v>
      </c>
      <c r="B62" s="24"/>
      <c r="C62" s="24"/>
      <c r="D62" s="24"/>
      <c r="E62" s="25"/>
      <c r="F62" s="25">
        <f>IF(OR(H62=11,H62=12),(E62/(100+I62)*I62)*VALUTA!$D$18,(E62)/(100+I62)*I62)</f>
        <v>0</v>
      </c>
      <c r="G62" s="13">
        <f>IF(H62=4,E62*VALUTA!$D$10,IF(H62=5,E62*VALUTA!$D$11,IF(H62=6,E62*VALUTA!$D$12,IF(H62=7,E62*VALUTA!$D$13,IF(H62=8,E62*VALUTA!$D$14,IF(H62=9,E62*VALUTA!$D$15,IF(OR(H62=10,H62=11,H62=12,H62=13),(E62*VALUTA!$D$18)-F62,(+E62-F62))))))))</f>
        <v>0</v>
      </c>
      <c r="H62" s="24">
        <v>2</v>
      </c>
      <c r="I62" s="29">
        <f>IF(OR(H62=0,H62=10),0,IF(OR(H62=1,H62=11),6,IF(OR(H62=2,H62=12),19,IF(OR(H62=3,H62=13),17.5,0))))</f>
        <v>19</v>
      </c>
      <c r="J62" s="25"/>
      <c r="K62" s="12">
        <v>56</v>
      </c>
      <c r="P62" s="30" t="s">
        <v>16</v>
      </c>
      <c r="Q62" s="13">
        <f>DSUM($A$5:$G$407,7,T61:T62)</f>
        <v>0</v>
      </c>
      <c r="R62" s="10" t="s">
        <v>85</v>
      </c>
      <c r="S62" s="12">
        <v>55</v>
      </c>
      <c r="T62" s="12">
        <v>56</v>
      </c>
    </row>
    <row r="63" spans="1:20" ht="12.75">
      <c r="A63" s="24">
        <v>57</v>
      </c>
      <c r="B63" s="24"/>
      <c r="C63" s="24"/>
      <c r="D63" s="24"/>
      <c r="E63" s="25"/>
      <c r="F63" s="25">
        <f>IF(OR(H63=11,H63=12),(E63/(100+I63)*I63)*VALUTA!$D$18,(E63)/(100+I63)*I63)</f>
        <v>0</v>
      </c>
      <c r="G63" s="13">
        <f>IF(H63=4,E63*VALUTA!$D$10,IF(H63=5,E63*VALUTA!$D$11,IF(H63=6,E63*VALUTA!$D$12,IF(H63=7,E63*VALUTA!$D$13,IF(H63=8,E63*VALUTA!$D$14,IF(H63=9,E63*VALUTA!$D$15,IF(OR(H63=10,H63=11,H63=12,H63=13),(E63*VALUTA!$D$18)-F63,(+E63-F63))))))))</f>
        <v>0</v>
      </c>
      <c r="H63" s="24">
        <v>2</v>
      </c>
      <c r="I63" s="29">
        <f>IF(OR(H63=0,H63=10),0,IF(OR(H63=1,H63=11),6,IF(OR(H63=2,H63=12),19,IF(OR(H63=3,H63=13),17.5,0))))</f>
        <v>19</v>
      </c>
      <c r="J63" s="25"/>
      <c r="K63" s="12">
        <v>57</v>
      </c>
      <c r="P63" s="30" t="s">
        <v>16</v>
      </c>
      <c r="Q63" s="13">
        <f>DSUM($A$5:$G$407,7,S63:S64)</f>
        <v>0</v>
      </c>
      <c r="R63" s="10" t="s">
        <v>85</v>
      </c>
      <c r="S63" s="32" t="s">
        <v>7</v>
      </c>
      <c r="T63" s="32" t="s">
        <v>7</v>
      </c>
    </row>
    <row r="64" spans="1:20" ht="12.75">
      <c r="A64" s="24">
        <v>58</v>
      </c>
      <c r="B64" s="24"/>
      <c r="C64" s="24"/>
      <c r="D64" s="24"/>
      <c r="E64" s="25"/>
      <c r="F64" s="25">
        <f>IF(OR(H64=11,H64=12),(E64/(100+I64)*I64)*VALUTA!$D$18,(E64)/(100+I64)*I64)</f>
        <v>0</v>
      </c>
      <c r="G64" s="13">
        <f>IF(H64=4,E64*VALUTA!$D$10,IF(H64=5,E64*VALUTA!$D$11,IF(H64=6,E64*VALUTA!$D$12,IF(H64=7,E64*VALUTA!$D$13,IF(H64=8,E64*VALUTA!$D$14,IF(H64=9,E64*VALUTA!$D$15,IF(OR(H64=10,H64=11,H64=12,H64=13),(E64*VALUTA!$D$18)-F64,(+E64-F64))))))))</f>
        <v>0</v>
      </c>
      <c r="H64" s="24">
        <v>2</v>
      </c>
      <c r="I64" s="29">
        <f>IF(OR(H64=0,H64=10),0,IF(OR(H64=1,H64=11),6,IF(OR(H64=2,H64=12),19,IF(OR(H64=3,H64=13),17.5,0))))</f>
        <v>19</v>
      </c>
      <c r="J64" s="25"/>
      <c r="K64" s="12">
        <v>58</v>
      </c>
      <c r="P64" s="30" t="s">
        <v>16</v>
      </c>
      <c r="Q64" s="13">
        <f>DSUM($A$5:$G$407,7,T63:T64)</f>
        <v>0</v>
      </c>
      <c r="R64" s="10" t="s">
        <v>85</v>
      </c>
      <c r="S64" s="12">
        <v>57</v>
      </c>
      <c r="T64" s="12">
        <v>58</v>
      </c>
    </row>
    <row r="65" spans="1:20" ht="12.75">
      <c r="A65" s="24">
        <v>59</v>
      </c>
      <c r="B65" s="24"/>
      <c r="C65" s="24"/>
      <c r="D65" s="24"/>
      <c r="E65" s="25"/>
      <c r="F65" s="25">
        <f>IF(OR(H65=11,H65=12),(E65/(100+I65)*I65)*VALUTA!$D$18,(E65)/(100+I65)*I65)</f>
        <v>0</v>
      </c>
      <c r="G65" s="13">
        <f>IF(H65=4,E65*VALUTA!$D$10,IF(H65=5,E65*VALUTA!$D$11,IF(H65=6,E65*VALUTA!$D$12,IF(H65=7,E65*VALUTA!$D$13,IF(H65=8,E65*VALUTA!$D$14,IF(H65=9,E65*VALUTA!$D$15,IF(OR(H65=10,H65=11,H65=12,H65=13),(E65*VALUTA!$D$18)-F65,(+E65-F65))))))))</f>
        <v>0</v>
      </c>
      <c r="H65" s="24">
        <v>2</v>
      </c>
      <c r="I65" s="29">
        <f>IF(OR(H65=0,H65=10),0,IF(OR(H65=1,H65=11),6,IF(OR(H65=2,H65=12),19,IF(OR(H65=3,H65=13),17.5,0))))</f>
        <v>19</v>
      </c>
      <c r="J65" s="25"/>
      <c r="K65" s="12">
        <v>59</v>
      </c>
      <c r="P65" s="30" t="s">
        <v>16</v>
      </c>
      <c r="Q65" s="13">
        <f>DSUM($A$5:$G$407,7,S65:S66)</f>
        <v>0</v>
      </c>
      <c r="R65" s="10" t="s">
        <v>85</v>
      </c>
      <c r="S65" s="32" t="s">
        <v>7</v>
      </c>
      <c r="T65" s="32" t="s">
        <v>7</v>
      </c>
    </row>
    <row r="66" spans="1:20" ht="12.75">
      <c r="A66" s="24">
        <v>60</v>
      </c>
      <c r="B66" s="24"/>
      <c r="C66" s="24"/>
      <c r="D66" s="24"/>
      <c r="E66" s="25"/>
      <c r="F66" s="25">
        <f>IF(OR(H66=11,H66=12),(E66/(100+I66)*I66)*VALUTA!$D$18,(E66)/(100+I66)*I66)</f>
        <v>0</v>
      </c>
      <c r="G66" s="13">
        <f>IF(H66=4,E66*VALUTA!$D$10,IF(H66=5,E66*VALUTA!$D$11,IF(H66=6,E66*VALUTA!$D$12,IF(H66=7,E66*VALUTA!$D$13,IF(H66=8,E66*VALUTA!$D$14,IF(H66=9,E66*VALUTA!$D$15,IF(OR(H66=10,H66=11,H66=12,H66=13),(E66*VALUTA!$D$18)-F66,(+E66-F66))))))))</f>
        <v>0</v>
      </c>
      <c r="H66" s="24">
        <v>2</v>
      </c>
      <c r="I66" s="29">
        <f>IF(OR(H66=0,H66=10),0,IF(OR(H66=1,H66=11),6,IF(OR(H66=2,H66=12),19,IF(OR(H66=3,H66=13),17.5,0))))</f>
        <v>19</v>
      </c>
      <c r="J66" s="25"/>
      <c r="K66" s="12">
        <v>60</v>
      </c>
      <c r="P66" s="30" t="s">
        <v>16</v>
      </c>
      <c r="Q66" s="13">
        <f>DSUM($A$5:$G$407,7,T65:T66)</f>
        <v>0</v>
      </c>
      <c r="R66" s="10" t="s">
        <v>86</v>
      </c>
      <c r="S66" s="12">
        <v>59</v>
      </c>
      <c r="T66" s="12">
        <v>60</v>
      </c>
    </row>
    <row r="67" spans="1:20" ht="12.75">
      <c r="A67" s="24">
        <v>61</v>
      </c>
      <c r="B67" s="24"/>
      <c r="C67" s="24"/>
      <c r="D67" s="24"/>
      <c r="E67" s="25"/>
      <c r="F67" s="25">
        <f>IF(OR(H67=11,H67=12),(E67/(100+I67)*I67)*VALUTA!$D$18,(E67)/(100+I67)*I67)</f>
        <v>0</v>
      </c>
      <c r="G67" s="13">
        <f>IF(H67=4,E67*VALUTA!$D$10,IF(H67=5,E67*VALUTA!$D$11,IF(H67=6,E67*VALUTA!$D$12,IF(H67=7,E67*VALUTA!$D$13,IF(H67=8,E67*VALUTA!$D$14,IF(H67=9,E67*VALUTA!$D$15,IF(OR(H67=10,H67=11,H67=12,H67=13),(E67*VALUTA!$D$18)-F67,(+E67-F67))))))))</f>
        <v>0</v>
      </c>
      <c r="H67" s="24">
        <v>2</v>
      </c>
      <c r="I67" s="29">
        <f>IF(OR(H67=0,H67=10),0,IF(OR(H67=1,H67=11),6,IF(OR(H67=2,H67=12),19,IF(OR(H67=3,H67=13),17.5,0))))</f>
        <v>19</v>
      </c>
      <c r="J67" s="25"/>
      <c r="K67" s="12">
        <v>61</v>
      </c>
      <c r="P67" s="30" t="s">
        <v>16</v>
      </c>
      <c r="Q67" s="13">
        <f>DSUM($A$5:$G$407,7,S67:S68)</f>
        <v>0</v>
      </c>
      <c r="R67" s="10" t="s">
        <v>86</v>
      </c>
      <c r="S67" s="32" t="s">
        <v>7</v>
      </c>
      <c r="T67" s="32" t="s">
        <v>7</v>
      </c>
    </row>
    <row r="68" spans="1:20" ht="12.75">
      <c r="A68" s="24">
        <v>62</v>
      </c>
      <c r="B68" s="24"/>
      <c r="C68" s="24"/>
      <c r="D68" s="24"/>
      <c r="E68" s="25"/>
      <c r="F68" s="25">
        <f>IF(OR(H68=11,H68=12),(E68/(100+I68)*I68)*VALUTA!$D$18,(E68)/(100+I68)*I68)</f>
        <v>0</v>
      </c>
      <c r="G68" s="13">
        <f>IF(H68=4,E68*VALUTA!$D$10,IF(H68=5,E68*VALUTA!$D$11,IF(H68=6,E68*VALUTA!$D$12,IF(H68=7,E68*VALUTA!$D$13,IF(H68=8,E68*VALUTA!$D$14,IF(H68=9,E68*VALUTA!$D$15,IF(OR(H68=10,H68=11,H68=12,H68=13),(E68*VALUTA!$D$18)-F68,(+E68-F68))))))))</f>
        <v>0</v>
      </c>
      <c r="H68" s="24">
        <v>2</v>
      </c>
      <c r="I68" s="29">
        <f>IF(OR(H68=0,H68=10),0,IF(OR(H68=1,H68=11),6,IF(OR(H68=2,H68=12),19,IF(OR(H68=3,H68=13),17.5,0))))</f>
        <v>19</v>
      </c>
      <c r="J68" s="25"/>
      <c r="K68" s="12">
        <v>62</v>
      </c>
      <c r="P68" s="30" t="s">
        <v>16</v>
      </c>
      <c r="Q68" s="13">
        <f>DSUM($A$5:$G$407,7,T67:T68)</f>
        <v>0</v>
      </c>
      <c r="R68" s="10" t="s">
        <v>86</v>
      </c>
      <c r="S68" s="12">
        <v>61</v>
      </c>
      <c r="T68" s="12">
        <v>62</v>
      </c>
    </row>
    <row r="69" spans="1:20" ht="12.75">
      <c r="A69" s="24">
        <v>63</v>
      </c>
      <c r="B69" s="24"/>
      <c r="C69" s="24"/>
      <c r="D69" s="24"/>
      <c r="E69" s="25"/>
      <c r="F69" s="25">
        <f>IF(OR(H69=11,H69=12),(E69/(100+I69)*I69)*VALUTA!$D$18,(E69)/(100+I69)*I69)</f>
        <v>0</v>
      </c>
      <c r="G69" s="13">
        <f>IF(H69=4,E69*VALUTA!$D$10,IF(H69=5,E69*VALUTA!$D$11,IF(H69=6,E69*VALUTA!$D$12,IF(H69=7,E69*VALUTA!$D$13,IF(H69=8,E69*VALUTA!$D$14,IF(H69=9,E69*VALUTA!$D$15,IF(OR(H69=10,H69=11,H69=12,H69=13),(E69*VALUTA!$D$18)-F69,(+E69-F69))))))))</f>
        <v>0</v>
      </c>
      <c r="H69" s="24">
        <v>2</v>
      </c>
      <c r="I69" s="29">
        <f>IF(OR(H69=0,H69=10),0,IF(OR(H69=1,H69=11),6,IF(OR(H69=2,H69=12),19,IF(OR(H69=3,H69=13),17.5,0))))</f>
        <v>19</v>
      </c>
      <c r="J69" s="25"/>
      <c r="K69" s="12">
        <v>63</v>
      </c>
      <c r="P69" s="30" t="s">
        <v>16</v>
      </c>
      <c r="Q69" s="13">
        <f>DSUM($A$5:$G$407,7,S69:S70)</f>
        <v>0</v>
      </c>
      <c r="R69" s="10" t="s">
        <v>86</v>
      </c>
      <c r="S69" s="32" t="s">
        <v>7</v>
      </c>
      <c r="T69" s="32" t="s">
        <v>7</v>
      </c>
    </row>
    <row r="70" spans="1:20" ht="12.75">
      <c r="A70" s="24">
        <v>64</v>
      </c>
      <c r="B70" s="24"/>
      <c r="C70" s="24"/>
      <c r="D70" s="24"/>
      <c r="E70" s="25"/>
      <c r="F70" s="25">
        <f>IF(OR(H70=11,H70=12),(E70/(100+I70)*I70)*VALUTA!$D$18,(E70)/(100+I70)*I70)</f>
        <v>0</v>
      </c>
      <c r="G70" s="13">
        <f>IF(H70=4,E70*VALUTA!$D$10,IF(H70=5,E70*VALUTA!$D$11,IF(H70=6,E70*VALUTA!$D$12,IF(H70=7,E70*VALUTA!$D$13,IF(H70=8,E70*VALUTA!$D$14,IF(H70=9,E70*VALUTA!$D$15,IF(OR(H70=10,H70=11,H70=12,H70=13),(E70*VALUTA!$D$18)-F70,(+E70-F70))))))))</f>
        <v>0</v>
      </c>
      <c r="H70" s="24">
        <v>2</v>
      </c>
      <c r="I70" s="29">
        <f>IF(OR(H70=0,H70=10),0,IF(OR(H70=1,H70=11),6,IF(OR(H70=2,H70=12),19,IF(OR(H70=3,H70=13),17.5,0))))</f>
        <v>19</v>
      </c>
      <c r="J70" s="25"/>
      <c r="K70" s="12">
        <v>64</v>
      </c>
      <c r="P70" s="30" t="s">
        <v>16</v>
      </c>
      <c r="Q70" s="13">
        <f>DSUM($A$5:$G$407,7,T69:T70)</f>
        <v>0</v>
      </c>
      <c r="R70" s="10" t="s">
        <v>86</v>
      </c>
      <c r="S70" s="12">
        <v>63</v>
      </c>
      <c r="T70" s="12">
        <v>64</v>
      </c>
    </row>
    <row r="71" spans="1:20" ht="12.75">
      <c r="A71" s="24">
        <v>65</v>
      </c>
      <c r="B71" s="24"/>
      <c r="C71" s="24"/>
      <c r="D71" s="24"/>
      <c r="E71" s="25"/>
      <c r="F71" s="25">
        <f>IF(OR(H71=11,H71=12),(E71/(100+I71)*I71)*VALUTA!$D$18,(E71)/(100+I71)*I71)</f>
        <v>0</v>
      </c>
      <c r="G71" s="13">
        <f>IF(H71=4,E71*VALUTA!$D$10,IF(H71=5,E71*VALUTA!$D$11,IF(H71=6,E71*VALUTA!$D$12,IF(H71=7,E71*VALUTA!$D$13,IF(H71=8,E71*VALUTA!$D$14,IF(H71=9,E71*VALUTA!$D$15,IF(OR(H71=10,H71=11,H71=12,H71=13),(E71*VALUTA!$D$18)-F71,(+E71-F71))))))))</f>
        <v>0</v>
      </c>
      <c r="H71" s="24">
        <v>2</v>
      </c>
      <c r="I71" s="29">
        <f>IF(OR(H71=0,H71=10),0,IF(OR(H71=1,H71=11),6,IF(OR(H71=2,H71=12),19,IF(OR(H71=3,H71=13),17.5,0))))</f>
        <v>19</v>
      </c>
      <c r="J71" s="25"/>
      <c r="K71" s="12">
        <v>65</v>
      </c>
      <c r="P71" s="30" t="s">
        <v>16</v>
      </c>
      <c r="Q71" s="13">
        <f>DSUM($A$5:$G$407,7,S71:S72)</f>
        <v>0</v>
      </c>
      <c r="R71" s="10" t="s">
        <v>87</v>
      </c>
      <c r="S71" s="32" t="s">
        <v>7</v>
      </c>
      <c r="T71" s="32" t="s">
        <v>7</v>
      </c>
    </row>
    <row r="72" spans="1:20" ht="12.75">
      <c r="A72" s="24">
        <v>66</v>
      </c>
      <c r="B72" s="24"/>
      <c r="C72" s="24"/>
      <c r="D72" s="24"/>
      <c r="E72" s="25"/>
      <c r="F72" s="25">
        <f>IF(OR(H72=11,H72=12),(E72/(100+I72)*I72)*VALUTA!$D$18,(E72)/(100+I72)*I72)</f>
        <v>0</v>
      </c>
      <c r="G72" s="13">
        <f>IF(H72=4,E72*VALUTA!$D$10,IF(H72=5,E72*VALUTA!$D$11,IF(H72=6,E72*VALUTA!$D$12,IF(H72=7,E72*VALUTA!$D$13,IF(H72=8,E72*VALUTA!$D$14,IF(H72=9,E72*VALUTA!$D$15,IF(OR(H72=10,H72=11,H72=12,H72=13),(E72*VALUTA!$D$18)-F72,(+E72-F72))))))))</f>
        <v>0</v>
      </c>
      <c r="H72" s="24">
        <v>2</v>
      </c>
      <c r="I72" s="29">
        <f>IF(OR(H72=0,H72=10),0,IF(OR(H72=1,H72=11),6,IF(OR(H72=2,H72=12),19,IF(OR(H72=3,H72=13),17.5,0))))</f>
        <v>19</v>
      </c>
      <c r="J72" s="25"/>
      <c r="K72" s="12">
        <v>66</v>
      </c>
      <c r="P72" s="30" t="s">
        <v>16</v>
      </c>
      <c r="Q72" s="13">
        <f>DSUM($A$5:$G$407,7,T71:T72)</f>
        <v>0</v>
      </c>
      <c r="R72" s="10" t="s">
        <v>87</v>
      </c>
      <c r="S72" s="12">
        <v>65</v>
      </c>
      <c r="T72" s="12">
        <v>66</v>
      </c>
    </row>
    <row r="73" spans="1:20" ht="12.75">
      <c r="A73" s="24">
        <v>67</v>
      </c>
      <c r="B73" s="24"/>
      <c r="C73" s="24"/>
      <c r="D73" s="24"/>
      <c r="E73" s="25"/>
      <c r="F73" s="25">
        <f>IF(OR(H73=11,H73=12),(E73/(100+I73)*I73)*VALUTA!$D$18,(E73)/(100+I73)*I73)</f>
        <v>0</v>
      </c>
      <c r="G73" s="13">
        <f>IF(H73=4,E73*VALUTA!$D$10,IF(H73=5,E73*VALUTA!$D$11,IF(H73=6,E73*VALUTA!$D$12,IF(H73=7,E73*VALUTA!$D$13,IF(H73=8,E73*VALUTA!$D$14,IF(H73=9,E73*VALUTA!$D$15,IF(OR(H73=10,H73=11,H73=12,H73=13),(E73*VALUTA!$D$18)-F73,(+E73-F73))))))))</f>
        <v>0</v>
      </c>
      <c r="H73" s="24">
        <v>2</v>
      </c>
      <c r="I73" s="29">
        <f>IF(OR(H73=0,H73=10),0,IF(OR(H73=1,H73=11),6,IF(OR(H73=2,H73=12),19,IF(OR(H73=3,H73=13),17.5,0))))</f>
        <v>19</v>
      </c>
      <c r="J73" s="25"/>
      <c r="K73" s="12">
        <v>67</v>
      </c>
      <c r="P73" s="30" t="s">
        <v>16</v>
      </c>
      <c r="Q73" s="13">
        <f>DSUM($A$5:$G$407,7,S73:S74)</f>
        <v>0</v>
      </c>
      <c r="R73" s="10" t="s">
        <v>87</v>
      </c>
      <c r="S73" s="32" t="s">
        <v>7</v>
      </c>
      <c r="T73" s="32" t="s">
        <v>7</v>
      </c>
    </row>
    <row r="74" spans="1:20" ht="12.75">
      <c r="A74" s="24">
        <v>68</v>
      </c>
      <c r="B74" s="24"/>
      <c r="C74" s="24"/>
      <c r="D74" s="24"/>
      <c r="E74" s="25"/>
      <c r="F74" s="25">
        <f>IF(OR(H74=11,H74=12),(E74/(100+I74)*I74)*VALUTA!$D$18,(E74)/(100+I74)*I74)</f>
        <v>0</v>
      </c>
      <c r="G74" s="13">
        <f>IF(H74=4,E74*VALUTA!$D$10,IF(H74=5,E74*VALUTA!$D$11,IF(H74=6,E74*VALUTA!$D$12,IF(H74=7,E74*VALUTA!$D$13,IF(H74=8,E74*VALUTA!$D$14,IF(H74=9,E74*VALUTA!$D$15,IF(OR(H74=10,H74=11,H74=12,H74=13),(E74*VALUTA!$D$18)-F74,(+E74-F74))))))))</f>
        <v>0</v>
      </c>
      <c r="H74" s="24">
        <v>2</v>
      </c>
      <c r="I74" s="29">
        <f>IF(OR(H74=0,H74=10),0,IF(OR(H74=1,H74=11),6,IF(OR(H74=2,H74=12),19,IF(OR(H74=3,H74=13),17.5,0))))</f>
        <v>19</v>
      </c>
      <c r="J74" s="25"/>
      <c r="K74" s="12">
        <v>68</v>
      </c>
      <c r="P74" s="30" t="s">
        <v>16</v>
      </c>
      <c r="Q74" s="13">
        <f>DSUM($A$5:$G$407,7,T73:T74)</f>
        <v>0</v>
      </c>
      <c r="R74" s="10" t="s">
        <v>87</v>
      </c>
      <c r="S74" s="12">
        <v>67</v>
      </c>
      <c r="T74" s="12">
        <v>68</v>
      </c>
    </row>
    <row r="75" spans="1:20" ht="12.75">
      <c r="A75" s="24">
        <v>69</v>
      </c>
      <c r="B75" s="24"/>
      <c r="C75" s="24"/>
      <c r="D75" s="24"/>
      <c r="E75" s="25"/>
      <c r="F75" s="25">
        <f>IF(OR(H75=11,H75=12),(E75/(100+I75)*I75)*VALUTA!$D$18,(E75)/(100+I75)*I75)</f>
        <v>0</v>
      </c>
      <c r="G75" s="13">
        <f>IF(H75=4,E75*VALUTA!$D$10,IF(H75=5,E75*VALUTA!$D$11,IF(H75=6,E75*VALUTA!$D$12,IF(H75=7,E75*VALUTA!$D$13,IF(H75=8,E75*VALUTA!$D$14,IF(H75=9,E75*VALUTA!$D$15,IF(OR(H75=10,H75=11,H75=12,H75=13),(E75*VALUTA!$D$18)-F75,(+E75-F75))))))))</f>
        <v>0</v>
      </c>
      <c r="H75" s="24">
        <v>2</v>
      </c>
      <c r="I75" s="29">
        <f>IF(OR(H75=0,H75=10),0,IF(OR(H75=1,H75=11),6,IF(OR(H75=2,H75=12),19,IF(OR(H75=3,H75=13),17.5,0))))</f>
        <v>19</v>
      </c>
      <c r="J75" s="25"/>
      <c r="K75" s="12">
        <v>69</v>
      </c>
      <c r="P75" s="30" t="s">
        <v>16</v>
      </c>
      <c r="Q75" s="13">
        <f>DSUM($A$5:$G$407,7,S75:S76)</f>
        <v>0</v>
      </c>
      <c r="R75" s="10" t="s">
        <v>87</v>
      </c>
      <c r="S75" s="32" t="s">
        <v>7</v>
      </c>
      <c r="T75" s="32" t="s">
        <v>7</v>
      </c>
    </row>
    <row r="76" spans="1:20" ht="12.75">
      <c r="A76" s="24">
        <v>70</v>
      </c>
      <c r="B76" s="24"/>
      <c r="C76" s="24"/>
      <c r="D76" s="24"/>
      <c r="E76" s="25"/>
      <c r="F76" s="25">
        <f>IF(OR(H76=11,H76=12),(E76/(100+I76)*I76)*VALUTA!$D$18,(E76)/(100+I76)*I76)</f>
        <v>0</v>
      </c>
      <c r="G76" s="13">
        <f>IF(H76=4,E76*VALUTA!$D$10,IF(H76=5,E76*VALUTA!$D$11,IF(H76=6,E76*VALUTA!$D$12,IF(H76=7,E76*VALUTA!$D$13,IF(H76=8,E76*VALUTA!$D$14,IF(H76=9,E76*VALUTA!$D$15,IF(OR(H76=10,H76=11,H76=12,H76=13),(E76*VALUTA!$D$18)-F76,(+E76-F76))))))))</f>
        <v>0</v>
      </c>
      <c r="H76" s="24">
        <v>2</v>
      </c>
      <c r="I76" s="29">
        <f>IF(OR(H76=0,H76=10),0,IF(OR(H76=1,H76=11),6,IF(OR(H76=2,H76=12),19,IF(OR(H76=3,H76=13),17.5,0))))</f>
        <v>19</v>
      </c>
      <c r="J76" s="25"/>
      <c r="K76" s="12">
        <v>70</v>
      </c>
      <c r="P76" s="30" t="s">
        <v>16</v>
      </c>
      <c r="Q76" s="13">
        <f>DSUM($A$5:$G$407,7,T75:T76)</f>
        <v>0</v>
      </c>
      <c r="R76" s="10" t="s">
        <v>87</v>
      </c>
      <c r="S76" s="12">
        <v>69</v>
      </c>
      <c r="T76" s="12">
        <v>70</v>
      </c>
    </row>
    <row r="77" spans="1:17" ht="12.75">
      <c r="A77" s="24">
        <v>71</v>
      </c>
      <c r="B77" s="24"/>
      <c r="C77" s="24"/>
      <c r="D77" s="24"/>
      <c r="E77" s="25"/>
      <c r="F77" s="25">
        <f>IF(OR(H77=11,H77=12),(E77/(100+I77)*I77)*VALUTA!$D$18,(E77)/(100+I77)*I77)</f>
        <v>0</v>
      </c>
      <c r="G77" s="13">
        <f>IF(H77=4,E77*VALUTA!$D$10,IF(H77=5,E77*VALUTA!$D$11,IF(H77=6,E77*VALUTA!$D$12,IF(H77=7,E77*VALUTA!$D$13,IF(H77=8,E77*VALUTA!$D$14,IF(H77=9,E77*VALUTA!$D$15,IF(OR(H77=10,H77=11,H77=12,H77=13),(E77*VALUTA!$D$18)-F77,(+E77-F77))))))))</f>
        <v>0</v>
      </c>
      <c r="H77" s="24">
        <v>2</v>
      </c>
      <c r="I77" s="29">
        <f>IF(OR(H77=0,H77=10),0,IF(OR(H77=1,H77=11),6,IF(OR(H77=2,H77=12),19,IF(OR(H77=3,H77=13),17.5,0))))</f>
        <v>19</v>
      </c>
      <c r="J77" s="25"/>
      <c r="Q77" s="13"/>
    </row>
    <row r="78" spans="1:17" ht="12.75">
      <c r="A78" s="24">
        <v>72</v>
      </c>
      <c r="B78" s="24"/>
      <c r="C78" s="24"/>
      <c r="D78" s="24"/>
      <c r="E78" s="25"/>
      <c r="F78" s="25">
        <f>IF(OR(H78=11,H78=12),(E78/(100+I78)*I78)*VALUTA!$D$18,(E78)/(100+I78)*I78)</f>
        <v>0</v>
      </c>
      <c r="G78" s="13">
        <f>IF(H78=4,E78*VALUTA!$D$10,IF(H78=5,E78*VALUTA!$D$11,IF(H78=6,E78*VALUTA!$D$12,IF(H78=7,E78*VALUTA!$D$13,IF(H78=8,E78*VALUTA!$D$14,IF(H78=9,E78*VALUTA!$D$15,IF(OR(H78=10,H78=11,H78=12,H78=13),(E78*VALUTA!$D$18)-F78,(+E78-F78))))))))</f>
        <v>0</v>
      </c>
      <c r="H78" s="24">
        <v>2</v>
      </c>
      <c r="I78" s="29">
        <f>IF(OR(H78=0,H78=10),0,IF(OR(H78=1,H78=11),6,IF(OR(H78=2,H78=12),19,IF(OR(H78=3,H78=13),17.5,0))))</f>
        <v>19</v>
      </c>
      <c r="J78" s="25"/>
      <c r="P78" s="30" t="s">
        <v>16</v>
      </c>
      <c r="Q78" s="13">
        <f>SUM(Q7:Q77)</f>
        <v>2727.0389256198346</v>
      </c>
    </row>
    <row r="79" spans="1:17" ht="12.75">
      <c r="A79" s="24">
        <v>73</v>
      </c>
      <c r="B79" s="24"/>
      <c r="C79" s="24"/>
      <c r="D79" s="24"/>
      <c r="E79" s="25"/>
      <c r="F79" s="25">
        <f>IF(OR(H79=11,H79=12),(E79/(100+I79)*I79)*VALUTA!$D$18,(E79)/(100+I79)*I79)</f>
        <v>0</v>
      </c>
      <c r="G79" s="13">
        <f>IF(H79=4,E79*VALUTA!$D$10,IF(H79=5,E79*VALUTA!$D$11,IF(H79=6,E79*VALUTA!$D$12,IF(H79=7,E79*VALUTA!$D$13,IF(H79=8,E79*VALUTA!$D$14,IF(H79=9,E79*VALUTA!$D$15,IF(OR(H79=10,H79=11,H79=12,H79=13),(E79*VALUTA!$D$18)-F79,(+E79-F79))))))))</f>
        <v>0</v>
      </c>
      <c r="H79" s="24">
        <v>2</v>
      </c>
      <c r="I79" s="29">
        <f>IF(OR(H79=0,H79=10),0,IF(OR(H79=1,H79=11),6,IF(OR(H79=2,H79=12),19,IF(OR(H79=3,H79=13),17.5,0))))</f>
        <v>19</v>
      </c>
      <c r="J79" s="25"/>
      <c r="K79" s="34" t="s">
        <v>88</v>
      </c>
      <c r="P79" s="30" t="s">
        <v>16</v>
      </c>
      <c r="Q79" s="13">
        <f>-G408</f>
        <v>-2727.0389256198346</v>
      </c>
    </row>
    <row r="80" spans="1:17" ht="12.75">
      <c r="A80" s="24">
        <v>74</v>
      </c>
      <c r="B80" s="24"/>
      <c r="C80" s="24"/>
      <c r="D80" s="24"/>
      <c r="E80" s="25"/>
      <c r="F80" s="25">
        <f>IF(OR(H80=11,H80=12),(E80/(100+I80)*I80)*VALUTA!$D$18,(E80)/(100+I80)*I80)</f>
        <v>0</v>
      </c>
      <c r="G80" s="13">
        <f>IF(H80=4,E80*VALUTA!$D$10,IF(H80=5,E80*VALUTA!$D$11,IF(H80=6,E80*VALUTA!$D$12,IF(H80=7,E80*VALUTA!$D$13,IF(H80=8,E80*VALUTA!$D$14,IF(H80=9,E80*VALUTA!$D$15,IF(OR(H80=10,H80=11,H80=12,H80=13),(E80*VALUTA!$D$18)-F80,(+E80-F80))))))))</f>
        <v>0</v>
      </c>
      <c r="H80" s="24">
        <v>2</v>
      </c>
      <c r="I80" s="29">
        <f>IF(OR(H80=0,H80=10),0,IF(OR(H80=1,H80=11),6,IF(OR(H80=2,H80=12),19,IF(OR(H80=3,H80=13),17.5,0))))</f>
        <v>19</v>
      </c>
      <c r="J80" s="25"/>
      <c r="Q80" s="13"/>
    </row>
    <row r="81" spans="1:17" ht="12.75">
      <c r="A81" s="24">
        <v>75</v>
      </c>
      <c r="B81" s="24"/>
      <c r="C81" s="24"/>
      <c r="D81" s="24"/>
      <c r="E81" s="25"/>
      <c r="F81" s="25">
        <f>IF(OR(H81=11,H81=12),(E81/(100+I81)*I81)*VALUTA!$D$18,(E81)/(100+I81)*I81)</f>
        <v>0</v>
      </c>
      <c r="G81" s="13">
        <f>IF(H81=4,E81*VALUTA!$D$10,IF(H81=5,E81*VALUTA!$D$11,IF(H81=6,E81*VALUTA!$D$12,IF(H81=7,E81*VALUTA!$D$13,IF(H81=8,E81*VALUTA!$D$14,IF(H81=9,E81*VALUTA!$D$15,IF(OR(H81=10,H81=11,H81=12,H81=13),(E81*VALUTA!$D$18)-F81,(+E81-F81))))))))</f>
        <v>0</v>
      </c>
      <c r="H81" s="24">
        <v>2</v>
      </c>
      <c r="I81" s="29">
        <f>IF(OR(H81=0,H81=10),0,IF(OR(H81=1,H81=11),6,IF(OR(H81=2,H81=12),19,IF(OR(H81=3,H81=13),17.5,0))))</f>
        <v>19</v>
      </c>
      <c r="J81" s="25"/>
      <c r="K81" s="34" t="s">
        <v>89</v>
      </c>
      <c r="P81" s="30" t="s">
        <v>16</v>
      </c>
      <c r="Q81" s="13">
        <f>SUM(Q78:Q80)</f>
        <v>0</v>
      </c>
    </row>
    <row r="82" spans="1:10" ht="12.75">
      <c r="A82" s="24">
        <v>76</v>
      </c>
      <c r="B82" s="24"/>
      <c r="C82" s="24"/>
      <c r="D82" s="24"/>
      <c r="E82" s="25"/>
      <c r="F82" s="25">
        <f>IF(OR(H82=11,H82=12),(E82/(100+I82)*I82)*VALUTA!$D$18,(E82)/(100+I82)*I82)</f>
        <v>0</v>
      </c>
      <c r="G82" s="13">
        <f>IF(H82=4,E82*VALUTA!$D$10,IF(H82=5,E82*VALUTA!$D$11,IF(H82=6,E82*VALUTA!$D$12,IF(H82=7,E82*VALUTA!$D$13,IF(H82=8,E82*VALUTA!$D$14,IF(H82=9,E82*VALUTA!$D$15,IF(OR(H82=10,H82=11,H82=12,H82=13),(E82*VALUTA!$D$18)-F82,(+E82-F82))))))))</f>
        <v>0</v>
      </c>
      <c r="H82" s="24">
        <v>2</v>
      </c>
      <c r="I82" s="29">
        <f>IF(OR(H82=0,H82=10),0,IF(OR(H82=1,H82=11),6,IF(OR(H82=2,H82=12),19,IF(OR(H82=3,H82=13),17.5,0))))</f>
        <v>19</v>
      </c>
      <c r="J82" s="25"/>
    </row>
    <row r="83" spans="1:10" ht="12.75">
      <c r="A83" s="24">
        <v>77</v>
      </c>
      <c r="B83" s="24"/>
      <c r="C83" s="24"/>
      <c r="D83" s="24"/>
      <c r="E83" s="25"/>
      <c r="F83" s="25">
        <f>IF(OR(H83=11,H83=12),(E83/(100+I83)*I83)*VALUTA!$D$18,(E83)/(100+I83)*I83)</f>
        <v>0</v>
      </c>
      <c r="G83" s="13">
        <f>IF(H83=4,E83*VALUTA!$D$10,IF(H83=5,E83*VALUTA!$D$11,IF(H83=6,E83*VALUTA!$D$12,IF(H83=7,E83*VALUTA!$D$13,IF(H83=8,E83*VALUTA!$D$14,IF(H83=9,E83*VALUTA!$D$15,IF(OR(H83=10,H83=11,H83=12,H83=13),(E83*VALUTA!$D$18)-F83,(+E83-F83))))))))</f>
        <v>0</v>
      </c>
      <c r="H83" s="24">
        <v>2</v>
      </c>
      <c r="I83" s="29">
        <f>IF(OR(H83=0,H83=10),0,IF(OR(H83=1,H83=11),6,IF(OR(H83=2,H83=12),19,IF(OR(H83=3,H83=13),17.5,0))))</f>
        <v>19</v>
      </c>
      <c r="J83" s="25"/>
    </row>
    <row r="84" spans="1:17" ht="12.75">
      <c r="A84" s="24">
        <v>78</v>
      </c>
      <c r="B84" s="24"/>
      <c r="C84" s="24"/>
      <c r="D84" s="24"/>
      <c r="E84" s="25"/>
      <c r="F84" s="25">
        <f>IF(OR(H84=11,H84=12),(E84/(100+I84)*I84)*VALUTA!$D$18,(E84)/(100+I84)*I84)</f>
        <v>0</v>
      </c>
      <c r="G84" s="13">
        <f>IF(H84=4,E84*VALUTA!$D$10,IF(H84=5,E84*VALUTA!$D$11,IF(H84=6,E84*VALUTA!$D$12,IF(H84=7,E84*VALUTA!$D$13,IF(H84=8,E84*VALUTA!$D$14,IF(H84=9,E84*VALUTA!$D$15,IF(OR(H84=10,H84=11,H84=12,H84=13),(E84*VALUTA!$D$18)-F84,(+E84-F84))))))))</f>
        <v>0</v>
      </c>
      <c r="H84" s="24">
        <v>2</v>
      </c>
      <c r="I84" s="29">
        <f>IF(OR(H84=0,H84=10),0,IF(OR(H84=1,H84=11),6,IF(OR(H84=2,H84=12),19,IF(OR(H84=3,H84=13),17.5,0))))</f>
        <v>19</v>
      </c>
      <c r="J84" s="25"/>
      <c r="K84" s="34" t="s">
        <v>90</v>
      </c>
      <c r="N84" s="34" t="s">
        <v>91</v>
      </c>
      <c r="O84" s="34"/>
      <c r="P84" s="34"/>
      <c r="Q84" s="47" t="s">
        <v>92</v>
      </c>
    </row>
    <row r="85" spans="1:11" ht="12.75">
      <c r="A85" s="24">
        <v>79</v>
      </c>
      <c r="B85" s="24"/>
      <c r="C85" s="24"/>
      <c r="D85" s="24"/>
      <c r="E85" s="25"/>
      <c r="F85" s="25">
        <f>IF(OR(H85=11,H85=12),(E85/(100+I85)*I85)*VALUTA!$D$18,(E85)/(100+I85)*I85)</f>
        <v>0</v>
      </c>
      <c r="G85" s="13">
        <f>IF(H85=4,E85*VALUTA!$D$10,IF(H85=5,E85*VALUTA!$D$11,IF(H85=6,E85*VALUTA!$D$12,IF(H85=7,E85*VALUTA!$D$13,IF(H85=8,E85*VALUTA!$D$14,IF(H85=9,E85*VALUTA!$D$15,IF(OR(H85=10,H85=11,H85=12,H85=13),(E85*VALUTA!$D$18)-F85,(+E85-F85))))))))</f>
        <v>0</v>
      </c>
      <c r="H85" s="24">
        <v>2</v>
      </c>
      <c r="I85" s="29">
        <f>IF(OR(H85=0,H85=10),0,IF(OR(H85=1,H85=11),6,IF(OR(H85=2,H85=12),19,IF(OR(H85=3,H85=13),17.5,0))))</f>
        <v>19</v>
      </c>
      <c r="J85" s="25"/>
      <c r="K85" s="34" t="s">
        <v>93</v>
      </c>
    </row>
    <row r="86" spans="1:20" ht="12.75">
      <c r="A86" s="24">
        <v>80</v>
      </c>
      <c r="B86" s="24"/>
      <c r="C86" s="24"/>
      <c r="D86" s="24"/>
      <c r="E86" s="25"/>
      <c r="F86" s="25">
        <f>IF(OR(H86=11,H86=12),(E86/(100+I86)*I86)*VALUTA!$D$18,(E86)/(100+I86)*I86)</f>
        <v>0</v>
      </c>
      <c r="G86" s="13">
        <f>IF(H86=4,E86*VALUTA!$D$10,IF(H86=5,E86*VALUTA!$D$11,IF(H86=6,E86*VALUTA!$D$12,IF(H86=7,E86*VALUTA!$D$13,IF(H86=8,E86*VALUTA!$D$14,IF(H86=9,E86*VALUTA!$D$15,IF(OR(H86=10,H86=11,H86=12,H86=13),(E86*VALUTA!$D$18)-F86,(+E86-F86))))))))</f>
        <v>0</v>
      </c>
      <c r="H86" s="24">
        <v>2</v>
      </c>
      <c r="I86" s="29">
        <f>IF(OR(H86=0,H86=10),0,IF(OR(H86=1,H86=11),6,IF(OR(H86=2,H86=12),19,IF(OR(H86=3,H86=13),17.5,0))))</f>
        <v>19</v>
      </c>
      <c r="J86" s="25"/>
      <c r="K86" s="34" t="s">
        <v>94</v>
      </c>
      <c r="M86" s="13">
        <f>DSUM($Q$5:$R$76,1,S86:S87)</f>
        <v>0</v>
      </c>
      <c r="N86" s="25"/>
      <c r="O86" s="25"/>
      <c r="P86" s="30" t="s">
        <v>16</v>
      </c>
      <c r="Q86" s="13">
        <f>N86+M86</f>
        <v>0</v>
      </c>
      <c r="S86" s="31" t="s">
        <v>55</v>
      </c>
      <c r="T86" s="31" t="s">
        <v>55</v>
      </c>
    </row>
    <row r="87" spans="1:20" ht="12.75">
      <c r="A87" s="24">
        <v>81</v>
      </c>
      <c r="B87" s="24"/>
      <c r="C87" s="24"/>
      <c r="D87" s="24"/>
      <c r="E87" s="25"/>
      <c r="F87" s="25">
        <f>IF(OR(H87=11,H87=12),(E87/(100+I87)*I87)*VALUTA!$D$18,(E87)/(100+I87)*I87)</f>
        <v>0</v>
      </c>
      <c r="G87" s="13">
        <f>IF(H87=4,E87*VALUTA!$D$10,IF(H87=5,E87*VALUTA!$D$11,IF(H87=6,E87*VALUTA!$D$12,IF(H87=7,E87*VALUTA!$D$13,IF(H87=8,E87*VALUTA!$D$14,IF(H87=9,E87*VALUTA!$D$15,IF(OR(H87=10,H87=11,H87=12,H87=13),(E87*VALUTA!$D$18)-F87,(+E87-F87))))))))</f>
        <v>0</v>
      </c>
      <c r="H87" s="24">
        <v>2</v>
      </c>
      <c r="I87" s="29">
        <f>IF(OR(H87=0,H87=10),0,IF(OR(H87=1,H87=11),6,IF(OR(H87=2,H87=12),19,IF(OR(H87=3,H87=13),17.5,0))))</f>
        <v>19</v>
      </c>
      <c r="J87" s="25"/>
      <c r="K87" s="34" t="s">
        <v>95</v>
      </c>
      <c r="M87" s="13">
        <f>DSUM($Q$5:$R$76,1,T86:T87)</f>
        <v>2574.096776859504</v>
      </c>
      <c r="N87" s="25"/>
      <c r="O87" s="25"/>
      <c r="P87" s="30" t="s">
        <v>16</v>
      </c>
      <c r="Q87" s="13">
        <f>N87+M87</f>
        <v>2574.096776859504</v>
      </c>
      <c r="S87" s="31" t="s">
        <v>96</v>
      </c>
      <c r="T87" s="31" t="s">
        <v>57</v>
      </c>
    </row>
    <row r="88" spans="1:20" ht="12.75">
      <c r="A88" s="24">
        <v>82</v>
      </c>
      <c r="B88" s="24"/>
      <c r="C88" s="24"/>
      <c r="D88" s="24"/>
      <c r="E88" s="25"/>
      <c r="F88" s="25">
        <f>IF(OR(H88=11,H88=12),(E88/(100+I88)*I88)*VALUTA!$D$18,(E88)/(100+I88)*I88)</f>
        <v>0</v>
      </c>
      <c r="G88" s="13">
        <f>IF(H88=4,E88*VALUTA!$D$10,IF(H88=5,E88*VALUTA!$D$11,IF(H88=6,E88*VALUTA!$D$12,IF(H88=7,E88*VALUTA!$D$13,IF(H88=8,E88*VALUTA!$D$14,IF(H88=9,E88*VALUTA!$D$15,IF(OR(H88=10,H88=11,H88=12,H88=13),(E88*VALUTA!$D$18)-F88,(+E88-F88))))))))</f>
        <v>0</v>
      </c>
      <c r="H88" s="24">
        <v>2</v>
      </c>
      <c r="I88" s="29">
        <f>IF(OR(H88=0,H88=10),0,IF(OR(H88=1,H88=11),6,IF(OR(H88=2,H88=12),19,IF(OR(H88=3,H88=13),17.5,0))))</f>
        <v>19</v>
      </c>
      <c r="J88" s="25"/>
      <c r="K88" s="34" t="s">
        <v>97</v>
      </c>
      <c r="M88" s="13">
        <f>DSUM($Q$5:$R$76,1,S88:S89)</f>
        <v>0</v>
      </c>
      <c r="N88" s="25"/>
      <c r="O88" s="25"/>
      <c r="P88" s="30" t="s">
        <v>16</v>
      </c>
      <c r="Q88" s="13">
        <f>N88+M88</f>
        <v>0</v>
      </c>
      <c r="S88" s="31" t="s">
        <v>55</v>
      </c>
      <c r="T88" s="31" t="s">
        <v>55</v>
      </c>
    </row>
    <row r="89" spans="1:20" ht="12.75">
      <c r="A89" s="24">
        <v>83</v>
      </c>
      <c r="B89" s="24"/>
      <c r="C89" s="24"/>
      <c r="D89" s="24"/>
      <c r="E89" s="25"/>
      <c r="F89" s="25">
        <f>IF(OR(H89=11,H89=12),(E89/(100+I89)*I89)*VALUTA!$D$18,(E89)/(100+I89)*I89)</f>
        <v>0</v>
      </c>
      <c r="G89" s="13">
        <f>IF(H89=4,E89*VALUTA!$D$10,IF(H89=5,E89*VALUTA!$D$11,IF(H89=6,E89*VALUTA!$D$12,IF(H89=7,E89*VALUTA!$D$13,IF(H89=8,E89*VALUTA!$D$14,IF(H89=9,E89*VALUTA!$D$15,IF(OR(H89=10,H89=11,H89=12,H89=13),(E89*VALUTA!$D$18)-F89,(+E89-F89))))))))</f>
        <v>0</v>
      </c>
      <c r="H89" s="24">
        <v>2</v>
      </c>
      <c r="I89" s="29">
        <f>IF(OR(H89=0,H89=10),0,IF(OR(H89=1,H89=11),6,IF(OR(H89=2,H89=12),19,IF(OR(H89=3,H89=13),17.5,0))))</f>
        <v>19</v>
      </c>
      <c r="J89" s="25"/>
      <c r="K89" s="34" t="s">
        <v>98</v>
      </c>
      <c r="M89" s="13">
        <f>DSUM($Q$5:$R$76,1,T88:T89)</f>
        <v>152.94214876033058</v>
      </c>
      <c r="N89" s="25"/>
      <c r="O89" s="25"/>
      <c r="P89" s="30" t="s">
        <v>16</v>
      </c>
      <c r="Q89" s="13">
        <f>N89+M89</f>
        <v>152.94214876033058</v>
      </c>
      <c r="S89" s="31" t="s">
        <v>76</v>
      </c>
      <c r="T89" s="31" t="s">
        <v>80</v>
      </c>
    </row>
    <row r="90" spans="1:20" ht="12.75">
      <c r="A90" s="24">
        <v>84</v>
      </c>
      <c r="B90" s="24"/>
      <c r="C90" s="24"/>
      <c r="D90" s="24"/>
      <c r="E90" s="25"/>
      <c r="F90" s="25">
        <f>IF(OR(H90=11,H90=12),(E90/(100+I90)*I90)*VALUTA!$D$18,(E90)/(100+I90)*I90)</f>
        <v>0</v>
      </c>
      <c r="G90" s="13">
        <f>IF(H90=4,E90*VALUTA!$D$10,IF(H90=5,E90*VALUTA!$D$11,IF(H90=6,E90*VALUTA!$D$12,IF(H90=7,E90*VALUTA!$D$13,IF(H90=8,E90*VALUTA!$D$14,IF(H90=9,E90*VALUTA!$D$15,IF(OR(H90=10,H90=11,H90=12,H90=13),(E90*VALUTA!$D$18)-F90,(+E90-F90))))))))</f>
        <v>0</v>
      </c>
      <c r="H90" s="24">
        <v>2</v>
      </c>
      <c r="I90" s="29">
        <f>IF(OR(H90=0,H90=10),0,IF(OR(H90=1,H90=11),6,IF(OR(H90=2,H90=12),19,IF(OR(H90=3,H90=13),17.5,0))))</f>
        <v>19</v>
      </c>
      <c r="J90" s="25"/>
      <c r="K90" s="34" t="s">
        <v>99</v>
      </c>
      <c r="M90" s="13">
        <f>DSUM($Q$5:$R$76,1,S90:S91)</f>
        <v>0</v>
      </c>
      <c r="N90" s="25"/>
      <c r="O90" s="25"/>
      <c r="P90" s="30" t="s">
        <v>16</v>
      </c>
      <c r="Q90" s="13">
        <f>N90+M90</f>
        <v>0</v>
      </c>
      <c r="S90" s="31" t="s">
        <v>55</v>
      </c>
      <c r="T90" s="31" t="s">
        <v>55</v>
      </c>
    </row>
    <row r="91" spans="1:20" ht="12.75">
      <c r="A91" s="24">
        <v>85</v>
      </c>
      <c r="B91" s="24"/>
      <c r="C91" s="24"/>
      <c r="D91" s="24"/>
      <c r="E91" s="25"/>
      <c r="F91" s="25">
        <f>IF(OR(H91=11,H91=12),(E91/(100+I91)*I91)*VALUTA!$D$18,(E91)/(100+I91)*I91)</f>
        <v>0</v>
      </c>
      <c r="G91" s="13">
        <f>IF(H91=4,E91*VALUTA!$D$10,IF(H91=5,E91*VALUTA!$D$11,IF(H91=6,E91*VALUTA!$D$12,IF(H91=7,E91*VALUTA!$D$13,IF(H91=8,E91*VALUTA!$D$14,IF(H91=9,E91*VALUTA!$D$15,IF(OR(H91=10,H91=11,H91=12,H91=13),(E91*VALUTA!$D$18)-F91,(+E91-F91))))))))</f>
        <v>0</v>
      </c>
      <c r="H91" s="24">
        <v>2</v>
      </c>
      <c r="I91" s="29">
        <f>IF(OR(H91=0,H91=10),0,IF(OR(H91=1,H91=11),6,IF(OR(H91=2,H91=12),19,IF(OR(H91=3,H91=13),17.5,0))))</f>
        <v>19</v>
      </c>
      <c r="J91" s="25"/>
      <c r="K91" s="34" t="s">
        <v>100</v>
      </c>
      <c r="M91" s="13">
        <f>DSUM($Q$5:$R$76,1,T90:T91)</f>
        <v>0</v>
      </c>
      <c r="N91" s="25"/>
      <c r="O91" s="25"/>
      <c r="P91" s="30" t="s">
        <v>16</v>
      </c>
      <c r="Q91" s="13">
        <f>N91+M91</f>
        <v>0</v>
      </c>
      <c r="S91" s="31" t="s">
        <v>83</v>
      </c>
      <c r="T91" s="31" t="s">
        <v>84</v>
      </c>
    </row>
    <row r="92" spans="1:20" ht="12.75">
      <c r="A92" s="24">
        <v>86</v>
      </c>
      <c r="B92" s="24"/>
      <c r="C92" s="24"/>
      <c r="D92" s="24"/>
      <c r="E92" s="25"/>
      <c r="F92" s="25">
        <f>IF(OR(H92=11,H92=12),(E92/(100+I92)*I92)*VALUTA!$D$18,(E92)/(100+I92)*I92)</f>
        <v>0</v>
      </c>
      <c r="G92" s="13">
        <f>IF(H92=4,E92*VALUTA!$D$10,IF(H92=5,E92*VALUTA!$D$11,IF(H92=6,E92*VALUTA!$D$12,IF(H92=7,E92*VALUTA!$D$13,IF(H92=8,E92*VALUTA!$D$14,IF(H92=9,E92*VALUTA!$D$15,IF(OR(H92=10,H92=11,H92=12,H92=13),(E92*VALUTA!$D$18)-F92,(+E92-F92))))))))</f>
        <v>0</v>
      </c>
      <c r="H92" s="24">
        <v>2</v>
      </c>
      <c r="I92" s="29">
        <f>IF(OR(H92=0,H92=10),0,IF(OR(H92=1,H92=11),6,IF(OR(H92=2,H92=12),19,IF(OR(H92=3,H92=13),17.5,0))))</f>
        <v>19</v>
      </c>
      <c r="J92" s="25"/>
      <c r="K92" s="34" t="s">
        <v>101</v>
      </c>
      <c r="M92" s="13">
        <f>DSUM($Q$5:$R$76,1,S92:S93)</f>
        <v>0</v>
      </c>
      <c r="N92" s="25"/>
      <c r="O92" s="25"/>
      <c r="P92" s="30" t="s">
        <v>16</v>
      </c>
      <c r="Q92" s="13">
        <f>N92+M92</f>
        <v>0</v>
      </c>
      <c r="S92" s="31" t="s">
        <v>55</v>
      </c>
      <c r="T92" s="31" t="s">
        <v>55</v>
      </c>
    </row>
    <row r="93" spans="1:20" ht="12.75">
      <c r="A93" s="24">
        <v>87</v>
      </c>
      <c r="B93" s="24"/>
      <c r="C93" s="24"/>
      <c r="D93" s="24"/>
      <c r="E93" s="25"/>
      <c r="F93" s="25">
        <f>IF(OR(H93=11,H93=12),(E93/(100+I93)*I93)*VALUTA!$D$18,(E93)/(100+I93)*I93)</f>
        <v>0</v>
      </c>
      <c r="G93" s="13">
        <f>IF(H93=4,E93*VALUTA!$D$10,IF(H93=5,E93*VALUTA!$D$11,IF(H93=6,E93*VALUTA!$D$12,IF(H93=7,E93*VALUTA!$D$13,IF(H93=8,E93*VALUTA!$D$14,IF(H93=9,E93*VALUTA!$D$15,IF(OR(H93=10,H93=11,H93=12,H93=13),(E93*VALUTA!$D$18)-F93,(+E93-F93))))))))</f>
        <v>0</v>
      </c>
      <c r="H93" s="24">
        <v>2</v>
      </c>
      <c r="I93" s="29">
        <f>IF(OR(H93=0,H93=10),0,IF(OR(H93=1,H93=11),6,IF(OR(H93=2,H93=12),19,IF(OR(H93=3,H93=13),17.5,0))))</f>
        <v>19</v>
      </c>
      <c r="J93" s="25"/>
      <c r="K93" s="34" t="s">
        <v>102</v>
      </c>
      <c r="M93" s="13">
        <f>DSUM($Q$5:$R$76,1,T92:T93)</f>
        <v>0</v>
      </c>
      <c r="N93" s="25"/>
      <c r="O93" s="25"/>
      <c r="P93" s="30" t="s">
        <v>16</v>
      </c>
      <c r="Q93" s="13">
        <f>N93+M93</f>
        <v>0</v>
      </c>
      <c r="S93" s="31" t="s">
        <v>85</v>
      </c>
      <c r="T93" s="31" t="s">
        <v>87</v>
      </c>
    </row>
    <row r="94" spans="1:20" ht="12.75">
      <c r="A94" s="24">
        <v>88</v>
      </c>
      <c r="B94" s="24"/>
      <c r="C94" s="24"/>
      <c r="D94" s="24"/>
      <c r="E94" s="25"/>
      <c r="F94" s="25">
        <f>IF(OR(H94=11,H94=12),(E94/(100+I94)*I94)*VALUTA!$D$18,(E94)/(100+I94)*I94)</f>
        <v>0</v>
      </c>
      <c r="G94" s="13">
        <f>IF(H94=4,E94*VALUTA!$D$10,IF(H94=5,E94*VALUTA!$D$11,IF(H94=6,E94*VALUTA!$D$12,IF(H94=7,E94*VALUTA!$D$13,IF(H94=8,E94*VALUTA!$D$14,IF(H94=9,E94*VALUTA!$D$15,IF(OR(H94=10,H94=11,H94=12,H94=13),(E94*VALUTA!$D$18)-F94,(+E94-F94))))))))</f>
        <v>0</v>
      </c>
      <c r="H94" s="24">
        <v>2</v>
      </c>
      <c r="I94" s="29">
        <f>IF(OR(H94=0,H94=10),0,IF(OR(H94=1,H94=11),6,IF(OR(H94=2,H94=12),19,IF(OR(H94=3,H94=13),17.5,0))))</f>
        <v>19</v>
      </c>
      <c r="J94" s="25"/>
      <c r="K94" s="34" t="s">
        <v>103</v>
      </c>
      <c r="M94" s="13">
        <f>DSUM($Q$5:$R$76,1,S94:S95)</f>
        <v>0</v>
      </c>
      <c r="N94" s="25"/>
      <c r="O94" s="25"/>
      <c r="P94" s="30" t="s">
        <v>16</v>
      </c>
      <c r="Q94" s="13">
        <f>N94+M94</f>
        <v>0</v>
      </c>
      <c r="S94" s="31" t="s">
        <v>55</v>
      </c>
      <c r="T94" s="14"/>
    </row>
    <row r="95" spans="1:20" ht="12.75">
      <c r="A95" s="24">
        <v>89</v>
      </c>
      <c r="B95" s="24"/>
      <c r="C95" s="24"/>
      <c r="D95" s="24"/>
      <c r="E95" s="25"/>
      <c r="F95" s="25">
        <f>IF(OR(H95=11,H95=12),(E95/(100+I95)*I95)*VALUTA!$D$18,(E95)/(100+I95)*I95)</f>
        <v>0</v>
      </c>
      <c r="G95" s="13">
        <f>IF(H95=4,E95*VALUTA!$D$10,IF(H95=5,E95*VALUTA!$D$11,IF(H95=6,E95*VALUTA!$D$12,IF(H95=7,E95*VALUTA!$D$13,IF(H95=8,E95*VALUTA!$D$14,IF(H95=9,E95*VALUTA!$D$15,IF(OR(H95=10,H95=11,H95=12,H95=13),(E95*VALUTA!$D$18)-F95,(+E95-F95))))))))</f>
        <v>0</v>
      </c>
      <c r="H95" s="24">
        <v>2</v>
      </c>
      <c r="I95" s="29">
        <f>IF(OR(H95=0,H95=10),0,IF(OR(H95=1,H95=11),6,IF(OR(H95=2,H95=12),19,IF(OR(H95=3,H95=13),17.5,0))))</f>
        <v>19</v>
      </c>
      <c r="J95" s="25"/>
      <c r="M95" s="48" t="s">
        <v>104</v>
      </c>
      <c r="N95" s="25"/>
      <c r="O95" s="25"/>
      <c r="P95" s="25"/>
      <c r="Q95" s="48" t="s">
        <v>104</v>
      </c>
      <c r="S95" s="31" t="s">
        <v>86</v>
      </c>
      <c r="T95" s="14"/>
    </row>
    <row r="96" spans="1:17" ht="12.75">
      <c r="A96" s="24">
        <v>90</v>
      </c>
      <c r="B96" s="24"/>
      <c r="C96" s="24"/>
      <c r="D96" s="24"/>
      <c r="E96" s="25"/>
      <c r="F96" s="25">
        <f>IF(OR(H96=11,H96=12),(E96/(100+I96)*I96)*VALUTA!$D$18,(E96)/(100+I96)*I96)</f>
        <v>0</v>
      </c>
      <c r="G96" s="13">
        <f>IF(H96=4,E96*VALUTA!$D$10,IF(H96=5,E96*VALUTA!$D$11,IF(H96=6,E96*VALUTA!$D$12,IF(H96=7,E96*VALUTA!$D$13,IF(H96=8,E96*VALUTA!$D$14,IF(H96=9,E96*VALUTA!$D$15,IF(OR(H96=10,H96=11,H96=12,H96=13),(E96*VALUTA!$D$18)-F96,(+E96-F96))))))))</f>
        <v>0</v>
      </c>
      <c r="H96" s="24">
        <v>2</v>
      </c>
      <c r="I96" s="29">
        <f>IF(OR(H96=0,H96=10),0,IF(OR(H96=1,H96=11),6,IF(OR(H96=2,H96=12),19,IF(OR(H96=3,H96=13),17.5,0))))</f>
        <v>19</v>
      </c>
      <c r="J96" s="25"/>
      <c r="M96" s="13">
        <f>SUM(M86:M95)</f>
        <v>2727.0389256198346</v>
      </c>
      <c r="N96" s="25"/>
      <c r="O96" s="25"/>
      <c r="P96" s="30" t="s">
        <v>16</v>
      </c>
      <c r="Q96" s="13">
        <f>SUM(Q86:Q95)</f>
        <v>2727.0389256198346</v>
      </c>
    </row>
    <row r="97" spans="1:17" ht="12.75">
      <c r="A97" s="24">
        <v>91</v>
      </c>
      <c r="B97" s="24"/>
      <c r="C97" s="24"/>
      <c r="D97" s="24"/>
      <c r="E97" s="25"/>
      <c r="F97" s="25">
        <f>IF(OR(H97=11,H97=12),(E97/(100+I97)*I97)*VALUTA!$D$18,(E97)/(100+I97)*I97)</f>
        <v>0</v>
      </c>
      <c r="G97" s="13">
        <f>IF(H97=4,E97*VALUTA!$D$10,IF(H97=5,E97*VALUTA!$D$11,IF(H97=6,E97*VALUTA!$D$12,IF(H97=7,E97*VALUTA!$D$13,IF(H97=8,E97*VALUTA!$D$14,IF(H97=9,E97*VALUTA!$D$15,IF(OR(H97=10,H97=11,H97=12,H97=13),(E97*VALUTA!$D$18)-F97,(+E97-F97))))))))</f>
        <v>0</v>
      </c>
      <c r="H97" s="24">
        <v>2</v>
      </c>
      <c r="I97" s="29">
        <f>IF(OR(H97=0,H97=10),0,IF(OR(H97=1,H97=11),6,IF(OR(H97=2,H97=12),19,IF(OR(H97=3,H97=13),17.5,0))))</f>
        <v>19</v>
      </c>
      <c r="J97" s="25"/>
      <c r="K97" s="10" t="s">
        <v>20</v>
      </c>
      <c r="M97" s="13">
        <f>Q79</f>
        <v>-2727.0389256198346</v>
      </c>
      <c r="N97" s="25"/>
      <c r="O97" s="25"/>
      <c r="P97" s="25"/>
      <c r="Q97" s="25"/>
    </row>
    <row r="98" spans="1:17" ht="12.75">
      <c r="A98" s="24">
        <v>92</v>
      </c>
      <c r="B98" s="24"/>
      <c r="C98" s="24"/>
      <c r="D98" s="24"/>
      <c r="E98" s="25"/>
      <c r="F98" s="25">
        <f>IF(OR(H98=11,H98=12),(E98/(100+I98)*I98)*VALUTA!$D$18,(E98)/(100+I98)*I98)</f>
        <v>0</v>
      </c>
      <c r="G98" s="13">
        <f>IF(H98=4,E98*VALUTA!$D$10,IF(H98=5,E98*VALUTA!$D$11,IF(H98=6,E98*VALUTA!$D$12,IF(H98=7,E98*VALUTA!$D$13,IF(H98=8,E98*VALUTA!$D$14,IF(H98=9,E98*VALUTA!$D$15,IF(OR(H98=10,H98=11,H98=12,H98=13),(E98*VALUTA!$D$18)-F98,(+E98-F98))))))))</f>
        <v>0</v>
      </c>
      <c r="H98" s="24">
        <v>2</v>
      </c>
      <c r="I98" s="29">
        <f>IF(OR(H98=0,H98=10),0,IF(OR(H98=1,H98=11),6,IF(OR(H98=2,H98=12),19,IF(OR(H98=3,H98=13),17.5,0))))</f>
        <v>19</v>
      </c>
      <c r="J98" s="25"/>
      <c r="M98" s="48" t="s">
        <v>104</v>
      </c>
      <c r="N98" s="25"/>
      <c r="O98" s="25"/>
      <c r="P98" s="25"/>
      <c r="Q98" s="49"/>
    </row>
    <row r="99" spans="1:13" ht="12.75">
      <c r="A99" s="24">
        <v>93</v>
      </c>
      <c r="B99" s="24"/>
      <c r="C99" s="24"/>
      <c r="D99" s="24"/>
      <c r="E99" s="25"/>
      <c r="F99" s="25">
        <f>IF(OR(H99=11,H99=12),(E99/(100+I99)*I99)*VALUTA!$D$18,(E99)/(100+I99)*I99)</f>
        <v>0</v>
      </c>
      <c r="G99" s="13">
        <f>IF(H99=4,E99*VALUTA!$D$10,IF(H99=5,E99*VALUTA!$D$11,IF(H99=6,E99*VALUTA!$D$12,IF(H99=7,E99*VALUTA!$D$13,IF(H99=8,E99*VALUTA!$D$14,IF(H99=9,E99*VALUTA!$D$15,IF(OR(H99=10,H99=11,H99=12,H99=13),(E99*VALUTA!$D$18)-F99,(+E99-F99))))))))</f>
        <v>0</v>
      </c>
      <c r="H99" s="24">
        <v>2</v>
      </c>
      <c r="I99" s="29">
        <f>IF(OR(H99=0,H99=10),0,IF(OR(H99=1,H99=11),6,IF(OR(H99=2,H99=12),19,IF(OR(H99=3,H99=13),17.5,0))))</f>
        <v>19</v>
      </c>
      <c r="J99" s="25"/>
      <c r="K99" s="10" t="s">
        <v>89</v>
      </c>
      <c r="M99" s="14">
        <f>SUM(M96:M98)</f>
        <v>0</v>
      </c>
    </row>
    <row r="100" spans="1:10" ht="12.75">
      <c r="A100" s="24">
        <v>94</v>
      </c>
      <c r="B100" s="24"/>
      <c r="C100" s="24"/>
      <c r="D100" s="24"/>
      <c r="E100" s="25"/>
      <c r="F100" s="25">
        <f>IF(OR(H100=11,H100=12),(E100/(100+I100)*I100)*VALUTA!$D$18,(E100)/(100+I100)*I100)</f>
        <v>0</v>
      </c>
      <c r="G100" s="13">
        <f>IF(H100=4,E100*VALUTA!$D$10,IF(H100=5,E100*VALUTA!$D$11,IF(H100=6,E100*VALUTA!$D$12,IF(H100=7,E100*VALUTA!$D$13,IF(H100=8,E100*VALUTA!$D$14,IF(H100=9,E100*VALUTA!$D$15,IF(OR(H100=10,H100=11,H100=12,H100=13),(E100*VALUTA!$D$18)-F100,(+E100-F100))))))))</f>
        <v>0</v>
      </c>
      <c r="H100" s="24">
        <v>2</v>
      </c>
      <c r="I100" s="29">
        <f>IF(OR(H100=0,H100=10),0,IF(OR(H100=1,H100=11),6,IF(OR(H100=2,H100=12),19,IF(OR(H100=3,H100=13),17.5,0))))</f>
        <v>19</v>
      </c>
      <c r="J100" s="25"/>
    </row>
    <row r="101" spans="1:10" ht="12.75">
      <c r="A101" s="24">
        <v>95</v>
      </c>
      <c r="B101" s="24"/>
      <c r="C101" s="24"/>
      <c r="D101" s="24"/>
      <c r="E101" s="25"/>
      <c r="F101" s="25">
        <f>IF(OR(H101=11,H101=12),(E101/(100+I101)*I101)*VALUTA!$D$18,(E101)/(100+I101)*I101)</f>
        <v>0</v>
      </c>
      <c r="G101" s="13">
        <f>IF(H101=4,E101*VALUTA!$D$10,IF(H101=5,E101*VALUTA!$D$11,IF(H101=6,E101*VALUTA!$D$12,IF(H101=7,E101*VALUTA!$D$13,IF(H101=8,E101*VALUTA!$D$14,IF(H101=9,E101*VALUTA!$D$15,IF(OR(H101=10,H101=11,H101=12,H101=13),(E101*VALUTA!$D$18)-F101,(+E101-F101))))))))</f>
        <v>0</v>
      </c>
      <c r="H101" s="24">
        <v>2</v>
      </c>
      <c r="I101" s="29">
        <f>IF(OR(H101=0,H101=10),0,IF(OR(H101=1,H101=11),6,IF(OR(H101=2,H101=12),19,IF(OR(H101=3,H101=13),17.5,0))))</f>
        <v>19</v>
      </c>
      <c r="J101" s="25"/>
    </row>
    <row r="102" spans="1:10" ht="12.75">
      <c r="A102" s="24">
        <v>96</v>
      </c>
      <c r="B102" s="24"/>
      <c r="C102" s="24"/>
      <c r="D102" s="24"/>
      <c r="E102" s="25"/>
      <c r="F102" s="25">
        <f>IF(OR(H102=11,H102=12),(E102/(100+I102)*I102)*VALUTA!$D$18,(E102)/(100+I102)*I102)</f>
        <v>0</v>
      </c>
      <c r="G102" s="13">
        <f>IF(H102=4,E102*VALUTA!$D$10,IF(H102=5,E102*VALUTA!$D$11,IF(H102=6,E102*VALUTA!$D$12,IF(H102=7,E102*VALUTA!$D$13,IF(H102=8,E102*VALUTA!$D$14,IF(H102=9,E102*VALUTA!$D$15,IF(OR(H102=10,H102=11,H102=12,H102=13),(E102*VALUTA!$D$18)-F102,(+E102-F102))))))))</f>
        <v>0</v>
      </c>
      <c r="H102" s="24">
        <v>2</v>
      </c>
      <c r="I102" s="29">
        <f>IF(OR(H102=0,H102=10),0,IF(OR(H102=1,H102=11),6,IF(OR(H102=2,H102=12),19,IF(OR(H102=3,H102=13),17.5,0))))</f>
        <v>19</v>
      </c>
      <c r="J102" s="25"/>
    </row>
    <row r="103" spans="1:10" ht="12.75">
      <c r="A103" s="24">
        <v>97</v>
      </c>
      <c r="B103" s="24"/>
      <c r="C103" s="24"/>
      <c r="D103" s="24"/>
      <c r="E103" s="25"/>
      <c r="F103" s="25">
        <f>IF(OR(H103=11,H103=12),(E103/(100+I103)*I103)*VALUTA!$D$18,(E103)/(100+I103)*I103)</f>
        <v>0</v>
      </c>
      <c r="G103" s="13">
        <f>IF(H103=4,E103*VALUTA!$D$10,IF(H103=5,E103*VALUTA!$D$11,IF(H103=6,E103*VALUTA!$D$12,IF(H103=7,E103*VALUTA!$D$13,IF(H103=8,E103*VALUTA!$D$14,IF(H103=9,E103*VALUTA!$D$15,IF(OR(H103=10,H103=11,H103=12,H103=13),(E103*VALUTA!$D$18)-F103,(+E103-F103))))))))</f>
        <v>0</v>
      </c>
      <c r="H103" s="24">
        <v>2</v>
      </c>
      <c r="I103" s="29">
        <f>IF(OR(H103=0,H103=10),0,IF(OR(H103=1,H103=11),6,IF(OR(H103=2,H103=12),19,IF(OR(H103=3,H103=13),17.5,0))))</f>
        <v>19</v>
      </c>
      <c r="J103" s="25"/>
    </row>
    <row r="104" spans="1:10" ht="12.75">
      <c r="A104" s="24">
        <v>98</v>
      </c>
      <c r="B104" s="24"/>
      <c r="C104" s="24"/>
      <c r="D104" s="24"/>
      <c r="E104" s="25"/>
      <c r="F104" s="25">
        <f>IF(OR(H104=11,H104=12),(E104/(100+I104)*I104)*VALUTA!$D$18,(E104)/(100+I104)*I104)</f>
        <v>0</v>
      </c>
      <c r="G104" s="13">
        <f>IF(H104=4,E104*VALUTA!$D$10,IF(H104=5,E104*VALUTA!$D$11,IF(H104=6,E104*VALUTA!$D$12,IF(H104=7,E104*VALUTA!$D$13,IF(H104=8,E104*VALUTA!$D$14,IF(H104=9,E104*VALUTA!$D$15,IF(OR(H104=10,H104=11,H104=12,H104=13),(E104*VALUTA!$D$18)-F104,(+E104-F104))))))))</f>
        <v>0</v>
      </c>
      <c r="H104" s="24">
        <v>2</v>
      </c>
      <c r="I104" s="29">
        <f>IF(OR(H104=0,H104=10),0,IF(OR(H104=1,H104=11),6,IF(OR(H104=2,H104=12),19,IF(OR(H104=3,H104=13),17.5,0))))</f>
        <v>19</v>
      </c>
      <c r="J104" s="25"/>
    </row>
    <row r="105" spans="1:10" ht="12.75">
      <c r="A105" s="24">
        <v>99</v>
      </c>
      <c r="B105" s="24"/>
      <c r="C105" s="24"/>
      <c r="D105" s="24"/>
      <c r="E105" s="25"/>
      <c r="F105" s="25">
        <f>IF(OR(H105=11,H105=12),(E105/(100+I105)*I105)*VALUTA!$D$18,(E105)/(100+I105)*I105)</f>
        <v>0</v>
      </c>
      <c r="G105" s="13">
        <f>IF(H105=4,E105*VALUTA!$D$10,IF(H105=5,E105*VALUTA!$D$11,IF(H105=6,E105*VALUTA!$D$12,IF(H105=7,E105*VALUTA!$D$13,IF(H105=8,E105*VALUTA!$D$14,IF(H105=9,E105*VALUTA!$D$15,IF(OR(H105=10,H105=11,H105=12,H105=13),(E105*VALUTA!$D$18)-F105,(+E105-F105))))))))</f>
        <v>0</v>
      </c>
      <c r="H105" s="24">
        <v>2</v>
      </c>
      <c r="I105" s="29">
        <f>IF(OR(H105=0,H105=10),0,IF(OR(H105=1,H105=11),6,IF(OR(H105=2,H105=12),19,IF(OR(H105=3,H105=13),17.5,0))))</f>
        <v>19</v>
      </c>
      <c r="J105" s="25"/>
    </row>
    <row r="106" spans="1:10" ht="12.75">
      <c r="A106" s="24">
        <v>100</v>
      </c>
      <c r="B106" s="24"/>
      <c r="C106" s="24"/>
      <c r="D106" s="24"/>
      <c r="E106" s="25"/>
      <c r="F106" s="25">
        <f>IF(OR(H106=11,H106=12),(E106/(100+I106)*I106)*VALUTA!$D$18,(E106)/(100+I106)*I106)</f>
        <v>0</v>
      </c>
      <c r="G106" s="13">
        <f>IF(H106=4,E106*VALUTA!$D$10,IF(H106=5,E106*VALUTA!$D$11,IF(H106=6,E106*VALUTA!$D$12,IF(H106=7,E106*VALUTA!$D$13,IF(H106=8,E106*VALUTA!$D$14,IF(H106=9,E106*VALUTA!$D$15,IF(OR(H106=10,H106=11,H106=12,H106=13),(E106*VALUTA!$D$18)-F106,(+E106-F106))))))))</f>
        <v>0</v>
      </c>
      <c r="H106" s="24">
        <v>2</v>
      </c>
      <c r="I106" s="29">
        <f>IF(OR(H106=0,H106=10),0,IF(OR(H106=1,H106=11),6,IF(OR(H106=2,H106=12),19,IF(OR(H106=3,H106=13),17.5,0))))</f>
        <v>19</v>
      </c>
      <c r="J106" s="25"/>
    </row>
    <row r="107" spans="1:10" ht="12.75">
      <c r="A107" s="24">
        <v>101</v>
      </c>
      <c r="B107" s="24"/>
      <c r="C107" s="24"/>
      <c r="D107" s="24"/>
      <c r="E107" s="25"/>
      <c r="F107" s="25">
        <f>IF(OR(H107=11,H107=12),(E107/(100+I107)*I107)*VALUTA!$D$18,(E107)/(100+I107)*I107)</f>
        <v>0</v>
      </c>
      <c r="G107" s="13">
        <f>IF(H107=4,E107*VALUTA!$D$10,IF(H107=5,E107*VALUTA!$D$11,IF(H107=6,E107*VALUTA!$D$12,IF(H107=7,E107*VALUTA!$D$13,IF(H107=8,E107*VALUTA!$D$14,IF(H107=9,E107*VALUTA!$D$15,IF(OR(H107=10,H107=11,H107=12,H107=13),(E107*VALUTA!$D$18)-F107,(+E107-F107))))))))</f>
        <v>0</v>
      </c>
      <c r="H107" s="24">
        <v>2</v>
      </c>
      <c r="I107" s="29">
        <f>IF(OR(H107=0,H107=10),0,IF(OR(H107=1,H107=11),6,IF(OR(H107=2,H107=12),19,IF(OR(H107=3,H107=13),17.5,0))))</f>
        <v>19</v>
      </c>
      <c r="J107" s="25"/>
    </row>
    <row r="108" spans="1:10" ht="12.75">
      <c r="A108" s="24">
        <v>102</v>
      </c>
      <c r="B108" s="24"/>
      <c r="C108" s="24"/>
      <c r="D108" s="24"/>
      <c r="E108" s="25"/>
      <c r="F108" s="25">
        <f>IF(OR(H108=11,H108=12),(E108/(100+I108)*I108)*VALUTA!$D$18,(E108)/(100+I108)*I108)</f>
        <v>0</v>
      </c>
      <c r="G108" s="13">
        <f>IF(H108=4,E108*VALUTA!$D$10,IF(H108=5,E108*VALUTA!$D$11,IF(H108=6,E108*VALUTA!$D$12,IF(H108=7,E108*VALUTA!$D$13,IF(H108=8,E108*VALUTA!$D$14,IF(H108=9,E108*VALUTA!$D$15,IF(OR(H108=10,H108=11,H108=12,H108=13),(E108*VALUTA!$D$18)-F108,(+E108-F108))))))))</f>
        <v>0</v>
      </c>
      <c r="H108" s="24">
        <v>2</v>
      </c>
      <c r="I108" s="29">
        <f>IF(OR(H108=0,H108=10),0,IF(OR(H108=1,H108=11),6,IF(OR(H108=2,H108=12),19,IF(OR(H108=3,H108=13),17.5,0))))</f>
        <v>19</v>
      </c>
      <c r="J108" s="25"/>
    </row>
    <row r="109" spans="1:10" ht="12.75">
      <c r="A109" s="24">
        <v>103</v>
      </c>
      <c r="B109" s="24"/>
      <c r="C109" s="24"/>
      <c r="D109" s="24"/>
      <c r="E109" s="25"/>
      <c r="F109" s="25">
        <f>IF(OR(H109=11,H109=12),(E109/(100+I109)*I109)*VALUTA!$D$18,(E109)/(100+I109)*I109)</f>
        <v>0</v>
      </c>
      <c r="G109" s="13">
        <f>IF(H109=4,E109*VALUTA!$D$10,IF(H109=5,E109*VALUTA!$D$11,IF(H109=6,E109*VALUTA!$D$12,IF(H109=7,E109*VALUTA!$D$13,IF(H109=8,E109*VALUTA!$D$14,IF(H109=9,E109*VALUTA!$D$15,IF(OR(H109=10,H109=11,H109=12,H109=13),(E109*VALUTA!$D$18)-F109,(+E109-F109))))))))</f>
        <v>0</v>
      </c>
      <c r="H109" s="24">
        <v>2</v>
      </c>
      <c r="I109" s="29">
        <f>IF(OR(H109=0,H109=10),0,IF(OR(H109=1,H109=11),6,IF(OR(H109=2,H109=12),19,IF(OR(H109=3,H109=13),17.5,0))))</f>
        <v>19</v>
      </c>
      <c r="J109" s="25"/>
    </row>
    <row r="110" spans="1:10" ht="12.75">
      <c r="A110" s="24">
        <v>104</v>
      </c>
      <c r="B110" s="24"/>
      <c r="C110" s="24"/>
      <c r="D110" s="24"/>
      <c r="E110" s="25"/>
      <c r="F110" s="25">
        <f>IF(OR(H110=11,H110=12),(E110/(100+I110)*I110)*VALUTA!$D$18,(E110)/(100+I110)*I110)</f>
        <v>0</v>
      </c>
      <c r="G110" s="13">
        <f>IF(H110=4,E110*VALUTA!$D$10,IF(H110=5,E110*VALUTA!$D$11,IF(H110=6,E110*VALUTA!$D$12,IF(H110=7,E110*VALUTA!$D$13,IF(H110=8,E110*VALUTA!$D$14,IF(H110=9,E110*VALUTA!$D$15,IF(OR(H110=10,H110=11,H110=12,H110=13),(E110*VALUTA!$D$18)-F110,(+E110-F110))))))))</f>
        <v>0</v>
      </c>
      <c r="H110" s="24">
        <v>2</v>
      </c>
      <c r="I110" s="29">
        <f>IF(OR(H110=0,H110=10),0,IF(OR(H110=1,H110=11),6,IF(OR(H110=2,H110=12),19,IF(OR(H110=3,H110=13),17.5,0))))</f>
        <v>19</v>
      </c>
      <c r="J110" s="25"/>
    </row>
    <row r="111" spans="1:10" ht="12.75">
      <c r="A111" s="24">
        <v>105</v>
      </c>
      <c r="B111" s="24"/>
      <c r="C111" s="24"/>
      <c r="D111" s="24"/>
      <c r="E111" s="25"/>
      <c r="F111" s="25">
        <f>IF(OR(H111=11,H111=12),(E111/(100+I111)*I111)*VALUTA!$D$18,(E111)/(100+I111)*I111)</f>
        <v>0</v>
      </c>
      <c r="G111" s="13">
        <f>IF(H111=4,E111*VALUTA!$D$10,IF(H111=5,E111*VALUTA!$D$11,IF(H111=6,E111*VALUTA!$D$12,IF(H111=7,E111*VALUTA!$D$13,IF(H111=8,E111*VALUTA!$D$14,IF(H111=9,E111*VALUTA!$D$15,IF(OR(H111=10,H111=11,H111=12,H111=13),(E111*VALUTA!$D$18)-F111,(+E111-F111))))))))</f>
        <v>0</v>
      </c>
      <c r="H111" s="24">
        <v>2</v>
      </c>
      <c r="I111" s="29">
        <f>IF(OR(H111=0,H111=10),0,IF(OR(H111=1,H111=11),6,IF(OR(H111=2,H111=12),19,IF(OR(H111=3,H111=13),17.5,0))))</f>
        <v>19</v>
      </c>
      <c r="J111" s="25"/>
    </row>
    <row r="112" spans="1:10" ht="12.75">
      <c r="A112" s="24">
        <v>106</v>
      </c>
      <c r="B112" s="24"/>
      <c r="C112" s="24"/>
      <c r="D112" s="24"/>
      <c r="E112" s="25"/>
      <c r="F112" s="25">
        <f>IF(OR(H112=11,H112=12),(E112/(100+I112)*I112)*VALUTA!$D$18,(E112)/(100+I112)*I112)</f>
        <v>0</v>
      </c>
      <c r="G112" s="13">
        <f>IF(H112=4,E112*VALUTA!$D$10,IF(H112=5,E112*VALUTA!$D$11,IF(H112=6,E112*VALUTA!$D$12,IF(H112=7,E112*VALUTA!$D$13,IF(H112=8,E112*VALUTA!$D$14,IF(H112=9,E112*VALUTA!$D$15,IF(OR(H112=10,H112=11,H112=12,H112=13),(E112*VALUTA!$D$18)-F112,(+E112-F112))))))))</f>
        <v>0</v>
      </c>
      <c r="H112" s="24">
        <v>2</v>
      </c>
      <c r="I112" s="29">
        <f>IF(OR(H112=0,H112=10),0,IF(OR(H112=1,H112=11),6,IF(OR(H112=2,H112=12),19,IF(OR(H112=3,H112=13),17.5,0))))</f>
        <v>19</v>
      </c>
      <c r="J112" s="25"/>
    </row>
    <row r="113" spans="1:10" ht="12.75">
      <c r="A113" s="24">
        <v>107</v>
      </c>
      <c r="B113" s="24"/>
      <c r="C113" s="24"/>
      <c r="D113" s="24"/>
      <c r="E113" s="25"/>
      <c r="F113" s="25">
        <f>IF(OR(H113=11,H113=12),(E113/(100+I113)*I113)*VALUTA!$D$18,(E113)/(100+I113)*I113)</f>
        <v>0</v>
      </c>
      <c r="G113" s="13">
        <f>IF(H113=4,E113*VALUTA!$D$10,IF(H113=5,E113*VALUTA!$D$11,IF(H113=6,E113*VALUTA!$D$12,IF(H113=7,E113*VALUTA!$D$13,IF(H113=8,E113*VALUTA!$D$14,IF(H113=9,E113*VALUTA!$D$15,IF(OR(H113=10,H113=11,H113=12,H113=13),(E113*VALUTA!$D$18)-F113,(+E113-F113))))))))</f>
        <v>0</v>
      </c>
      <c r="H113" s="24">
        <v>2</v>
      </c>
      <c r="I113" s="29">
        <f>IF(OR(H113=0,H113=10),0,IF(OR(H113=1,H113=11),6,IF(OR(H113=2,H113=12),19,IF(OR(H113=3,H113=13),17.5,0))))</f>
        <v>19</v>
      </c>
      <c r="J113" s="25"/>
    </row>
    <row r="114" spans="1:10" ht="12.75">
      <c r="A114" s="24">
        <v>108</v>
      </c>
      <c r="B114" s="24"/>
      <c r="C114" s="24"/>
      <c r="D114" s="24"/>
      <c r="E114" s="25"/>
      <c r="F114" s="25">
        <f>IF(OR(H114=11,H114=12),(E114/(100+I114)*I114)*VALUTA!$D$18,(E114)/(100+I114)*I114)</f>
        <v>0</v>
      </c>
      <c r="G114" s="13">
        <f>IF(H114=4,E114*VALUTA!$D$10,IF(H114=5,E114*VALUTA!$D$11,IF(H114=6,E114*VALUTA!$D$12,IF(H114=7,E114*VALUTA!$D$13,IF(H114=8,E114*VALUTA!$D$14,IF(H114=9,E114*VALUTA!$D$15,IF(OR(H114=10,H114=11,H114=12,H114=13),(E114*VALUTA!$D$18)-F114,(+E114-F114))))))))</f>
        <v>0</v>
      </c>
      <c r="H114" s="24">
        <v>2</v>
      </c>
      <c r="I114" s="29">
        <f>IF(OR(H114=0,H114=10),0,IF(OR(H114=1,H114=11),6,IF(OR(H114=2,H114=12),19,IF(OR(H114=3,H114=13),17.5,0))))</f>
        <v>19</v>
      </c>
      <c r="J114" s="25"/>
    </row>
    <row r="115" spans="1:10" ht="12.75">
      <c r="A115" s="24">
        <v>109</v>
      </c>
      <c r="B115" s="24"/>
      <c r="C115" s="24"/>
      <c r="D115" s="24"/>
      <c r="E115" s="25"/>
      <c r="F115" s="25">
        <f>IF(OR(H115=11,H115=12),(E115/(100+I115)*I115)*VALUTA!$D$18,(E115)/(100+I115)*I115)</f>
        <v>0</v>
      </c>
      <c r="G115" s="13">
        <f>IF(H115=4,E115*VALUTA!$D$10,IF(H115=5,E115*VALUTA!$D$11,IF(H115=6,E115*VALUTA!$D$12,IF(H115=7,E115*VALUTA!$D$13,IF(H115=8,E115*VALUTA!$D$14,IF(H115=9,E115*VALUTA!$D$15,IF(OR(H115=10,H115=11,H115=12,H115=13),(E115*VALUTA!$D$18)-F115,(+E115-F115))))))))</f>
        <v>0</v>
      </c>
      <c r="H115" s="24">
        <v>2</v>
      </c>
      <c r="I115" s="29">
        <f>IF(OR(H115=0,H115=10),0,IF(OR(H115=1,H115=11),6,IF(OR(H115=2,H115=12),19,IF(OR(H115=3,H115=13),17.5,0))))</f>
        <v>19</v>
      </c>
      <c r="J115" s="25"/>
    </row>
    <row r="116" spans="1:10" ht="12.75">
      <c r="A116" s="24">
        <v>110</v>
      </c>
      <c r="B116" s="24"/>
      <c r="C116" s="24"/>
      <c r="D116" s="24"/>
      <c r="E116" s="25"/>
      <c r="F116" s="25">
        <f>IF(OR(H116=11,H116=12),(E116/(100+I116)*I116)*VALUTA!$D$18,(E116)/(100+I116)*I116)</f>
        <v>0</v>
      </c>
      <c r="G116" s="13">
        <f>IF(H116=4,E116*VALUTA!$D$10,IF(H116=5,E116*VALUTA!$D$11,IF(H116=6,E116*VALUTA!$D$12,IF(H116=7,E116*VALUTA!$D$13,IF(H116=8,E116*VALUTA!$D$14,IF(H116=9,E116*VALUTA!$D$15,IF(OR(H116=10,H116=11,H116=12,H116=13),(E116*VALUTA!$D$18)-F116,(+E116-F116))))))))</f>
        <v>0</v>
      </c>
      <c r="H116" s="24">
        <v>2</v>
      </c>
      <c r="I116" s="29">
        <f>IF(OR(H116=0,H116=10),0,IF(OR(H116=1,H116=11),6,IF(OR(H116=2,H116=12),19,IF(OR(H116=3,H116=13),17.5,0))))</f>
        <v>19</v>
      </c>
      <c r="J116" s="25"/>
    </row>
    <row r="117" spans="1:10" ht="12.75">
      <c r="A117" s="24">
        <v>111</v>
      </c>
      <c r="B117" s="24"/>
      <c r="C117" s="24"/>
      <c r="D117" s="24"/>
      <c r="E117" s="25"/>
      <c r="F117" s="25">
        <f>IF(OR(H117=11,H117=12),(E117/(100+I117)*I117)*VALUTA!$D$18,(E117)/(100+I117)*I117)</f>
        <v>0</v>
      </c>
      <c r="G117" s="13">
        <f>IF(H117=4,E117*VALUTA!$D$10,IF(H117=5,E117*VALUTA!$D$11,IF(H117=6,E117*VALUTA!$D$12,IF(H117=7,E117*VALUTA!$D$13,IF(H117=8,E117*VALUTA!$D$14,IF(H117=9,E117*VALUTA!$D$15,IF(OR(H117=10,H117=11,H117=12,H117=13),(E117*VALUTA!$D$18)-F117,(+E117-F117))))))))</f>
        <v>0</v>
      </c>
      <c r="H117" s="24">
        <v>2</v>
      </c>
      <c r="I117" s="29">
        <f>IF(OR(H117=0,H117=10),0,IF(OR(H117=1,H117=11),6,IF(OR(H117=2,H117=12),19,IF(OR(H117=3,H117=13),17.5,0))))</f>
        <v>19</v>
      </c>
      <c r="J117" s="25"/>
    </row>
    <row r="118" spans="1:10" ht="12.75">
      <c r="A118" s="24">
        <v>112</v>
      </c>
      <c r="B118" s="24"/>
      <c r="C118" s="24"/>
      <c r="D118" s="24"/>
      <c r="E118" s="25"/>
      <c r="F118" s="25">
        <f>IF(OR(H118=11,H118=12),(E118/(100+I118)*I118)*VALUTA!$D$18,(E118)/(100+I118)*I118)</f>
        <v>0</v>
      </c>
      <c r="G118" s="13">
        <f>IF(H118=4,E118*VALUTA!$D$10,IF(H118=5,E118*VALUTA!$D$11,IF(H118=6,E118*VALUTA!$D$12,IF(H118=7,E118*VALUTA!$D$13,IF(H118=8,E118*VALUTA!$D$14,IF(H118=9,E118*VALUTA!$D$15,IF(OR(H118=10,H118=11,H118=12,H118=13),(E118*VALUTA!$D$18)-F118,(+E118-F118))))))))</f>
        <v>0</v>
      </c>
      <c r="H118" s="24">
        <v>2</v>
      </c>
      <c r="I118" s="29">
        <f>IF(OR(H118=0,H118=10),0,IF(OR(H118=1,H118=11),6,IF(OR(H118=2,H118=12),19,IF(OR(H118=3,H118=13),17.5,0))))</f>
        <v>19</v>
      </c>
      <c r="J118" s="25"/>
    </row>
    <row r="119" spans="1:10" ht="12.75">
      <c r="A119" s="24">
        <v>113</v>
      </c>
      <c r="B119" s="24"/>
      <c r="C119" s="24"/>
      <c r="D119" s="24"/>
      <c r="E119" s="25"/>
      <c r="F119" s="25">
        <f>IF(OR(H119=11,H119=12),(E119/(100+I119)*I119)*VALUTA!$D$18,(E119)/(100+I119)*I119)</f>
        <v>0</v>
      </c>
      <c r="G119" s="13">
        <f>IF(H119=4,E119*VALUTA!$D$10,IF(H119=5,E119*VALUTA!$D$11,IF(H119=6,E119*VALUTA!$D$12,IF(H119=7,E119*VALUTA!$D$13,IF(H119=8,E119*VALUTA!$D$14,IF(H119=9,E119*VALUTA!$D$15,IF(OR(H119=10,H119=11,H119=12,H119=13),(E119*VALUTA!$D$18)-F119,(+E119-F119))))))))</f>
        <v>0</v>
      </c>
      <c r="H119" s="24">
        <v>2</v>
      </c>
      <c r="I119" s="29">
        <f>IF(OR(H119=0,H119=10),0,IF(OR(H119=1,H119=11),6,IF(OR(H119=2,H119=12),19,IF(OR(H119=3,H119=13),17.5,0))))</f>
        <v>19</v>
      </c>
      <c r="J119" s="25"/>
    </row>
    <row r="120" spans="1:10" ht="12.75">
      <c r="A120" s="24">
        <v>114</v>
      </c>
      <c r="B120" s="24"/>
      <c r="C120" s="24"/>
      <c r="D120" s="24"/>
      <c r="E120" s="25"/>
      <c r="F120" s="25">
        <f>IF(OR(H120=11,H120=12),(E120/(100+I120)*I120)*VALUTA!$D$18,(E120)/(100+I120)*I120)</f>
        <v>0</v>
      </c>
      <c r="G120" s="13">
        <f>IF(H120=4,E120*VALUTA!$D$10,IF(H120=5,E120*VALUTA!$D$11,IF(H120=6,E120*VALUTA!$D$12,IF(H120=7,E120*VALUTA!$D$13,IF(H120=8,E120*VALUTA!$D$14,IF(H120=9,E120*VALUTA!$D$15,IF(OR(H120=10,H120=11,H120=12,H120=13),(E120*VALUTA!$D$18)-F120,(+E120-F120))))))))</f>
        <v>0</v>
      </c>
      <c r="H120" s="24">
        <v>2</v>
      </c>
      <c r="I120" s="29">
        <f>IF(OR(H120=0,H120=10),0,IF(OR(H120=1,H120=11),6,IF(OR(H120=2,H120=12),19,IF(OR(H120=3,H120=13),17.5,0))))</f>
        <v>19</v>
      </c>
      <c r="J120" s="25"/>
    </row>
    <row r="121" spans="1:10" ht="12.75">
      <c r="A121" s="24">
        <v>115</v>
      </c>
      <c r="B121" s="24"/>
      <c r="C121" s="24"/>
      <c r="D121" s="24"/>
      <c r="E121" s="25"/>
      <c r="F121" s="25">
        <f>IF(OR(H121=11,H121=12),(E121/(100+I121)*I121)*VALUTA!$D$18,(E121)/(100+I121)*I121)</f>
        <v>0</v>
      </c>
      <c r="G121" s="13">
        <f>IF(H121=4,E121*VALUTA!$D$10,IF(H121=5,E121*VALUTA!$D$11,IF(H121=6,E121*VALUTA!$D$12,IF(H121=7,E121*VALUTA!$D$13,IF(H121=8,E121*VALUTA!$D$14,IF(H121=9,E121*VALUTA!$D$15,IF(OR(H121=10,H121=11,H121=12,H121=13),(E121*VALUTA!$D$18)-F121,(+E121-F121))))))))</f>
        <v>0</v>
      </c>
      <c r="H121" s="24">
        <v>2</v>
      </c>
      <c r="I121" s="29">
        <f>IF(OR(H121=0,H121=10),0,IF(OR(H121=1,H121=11),6,IF(OR(H121=2,H121=12),19,IF(OR(H121=3,H121=13),17.5,0))))</f>
        <v>19</v>
      </c>
      <c r="J121" s="25"/>
    </row>
    <row r="122" spans="1:10" ht="12.75">
      <c r="A122" s="24">
        <v>116</v>
      </c>
      <c r="B122" s="24"/>
      <c r="C122" s="24"/>
      <c r="D122" s="24"/>
      <c r="E122" s="25"/>
      <c r="F122" s="25">
        <f>IF(OR(H122=11,H122=12),(E122/(100+I122)*I122)*VALUTA!$D$18,(E122)/(100+I122)*I122)</f>
        <v>0</v>
      </c>
      <c r="G122" s="13">
        <f>IF(H122=4,E122*VALUTA!$D$10,IF(H122=5,E122*VALUTA!$D$11,IF(H122=6,E122*VALUTA!$D$12,IF(H122=7,E122*VALUTA!$D$13,IF(H122=8,E122*VALUTA!$D$14,IF(H122=9,E122*VALUTA!$D$15,IF(OR(H122=10,H122=11,H122=12,H122=13),(E122*VALUTA!$D$18)-F122,(+E122-F122))))))))</f>
        <v>0</v>
      </c>
      <c r="H122" s="24">
        <v>2</v>
      </c>
      <c r="I122" s="29">
        <f>IF(OR(H122=0,H122=10),0,IF(OR(H122=1,H122=11),6,IF(OR(H122=2,H122=12),19,IF(OR(H122=3,H122=13),17.5,0))))</f>
        <v>19</v>
      </c>
      <c r="J122" s="25"/>
    </row>
    <row r="123" spans="1:10" ht="12.75">
      <c r="A123" s="24">
        <v>117</v>
      </c>
      <c r="B123" s="24"/>
      <c r="C123" s="24"/>
      <c r="D123" s="24"/>
      <c r="E123" s="25"/>
      <c r="F123" s="25">
        <f>IF(OR(H123=11,H123=12),(E123/(100+I123)*I123)*VALUTA!$D$18,(E123)/(100+I123)*I123)</f>
        <v>0</v>
      </c>
      <c r="G123" s="13">
        <f>IF(H123=4,E123*VALUTA!$D$10,IF(H123=5,E123*VALUTA!$D$11,IF(H123=6,E123*VALUTA!$D$12,IF(H123=7,E123*VALUTA!$D$13,IF(H123=8,E123*VALUTA!$D$14,IF(H123=9,E123*VALUTA!$D$15,IF(OR(H123=10,H123=11,H123=12,H123=13),(E123*VALUTA!$D$18)-F123,(+E123-F123))))))))</f>
        <v>0</v>
      </c>
      <c r="H123" s="24">
        <v>2</v>
      </c>
      <c r="I123" s="29">
        <f>IF(OR(H123=0,H123=10),0,IF(OR(H123=1,H123=11),6,IF(OR(H123=2,H123=12),19,IF(OR(H123=3,H123=13),17.5,0))))</f>
        <v>19</v>
      </c>
      <c r="J123" s="25"/>
    </row>
    <row r="124" spans="1:10" ht="12.75">
      <c r="A124" s="24">
        <v>118</v>
      </c>
      <c r="B124" s="24"/>
      <c r="C124" s="24"/>
      <c r="D124" s="24"/>
      <c r="E124" s="25"/>
      <c r="F124" s="25">
        <f>IF(OR(H124=11,H124=12),(E124/(100+I124)*I124)*VALUTA!$D$18,(E124)/(100+I124)*I124)</f>
        <v>0</v>
      </c>
      <c r="G124" s="13">
        <f>IF(H124=4,E124*VALUTA!$D$10,IF(H124=5,E124*VALUTA!$D$11,IF(H124=6,E124*VALUTA!$D$12,IF(H124=7,E124*VALUTA!$D$13,IF(H124=8,E124*VALUTA!$D$14,IF(H124=9,E124*VALUTA!$D$15,IF(OR(H124=10,H124=11,H124=12,H124=13),(E124*VALUTA!$D$18)-F124,(+E124-F124))))))))</f>
        <v>0</v>
      </c>
      <c r="H124" s="24">
        <v>2</v>
      </c>
      <c r="I124" s="29">
        <f>IF(OR(H124=0,H124=10),0,IF(OR(H124=1,H124=11),6,IF(OR(H124=2,H124=12),19,IF(OR(H124=3,H124=13),17.5,0))))</f>
        <v>19</v>
      </c>
      <c r="J124" s="25"/>
    </row>
    <row r="125" spans="1:10" ht="12.75">
      <c r="A125" s="24">
        <v>119</v>
      </c>
      <c r="B125" s="24"/>
      <c r="C125" s="24"/>
      <c r="D125" s="24"/>
      <c r="E125" s="25"/>
      <c r="F125" s="25">
        <f>IF(OR(H125=11,H125=12),(E125/(100+I125)*I125)*VALUTA!$D$18,(E125)/(100+I125)*I125)</f>
        <v>0</v>
      </c>
      <c r="G125" s="13">
        <f>IF(H125=4,E125*VALUTA!$D$10,IF(H125=5,E125*VALUTA!$D$11,IF(H125=6,E125*VALUTA!$D$12,IF(H125=7,E125*VALUTA!$D$13,IF(H125=8,E125*VALUTA!$D$14,IF(H125=9,E125*VALUTA!$D$15,IF(OR(H125=10,H125=11,H125=12,H125=13),(E125*VALUTA!$D$18)-F125,(+E125-F125))))))))</f>
        <v>0</v>
      </c>
      <c r="H125" s="24">
        <v>2</v>
      </c>
      <c r="I125" s="29">
        <f>IF(OR(H125=0,H125=10),0,IF(OR(H125=1,H125=11),6,IF(OR(H125=2,H125=12),19,IF(OR(H125=3,H125=13),17.5,0))))</f>
        <v>19</v>
      </c>
      <c r="J125" s="25"/>
    </row>
    <row r="126" spans="1:10" ht="12.75">
      <c r="A126" s="24">
        <v>120</v>
      </c>
      <c r="B126" s="24"/>
      <c r="C126" s="24"/>
      <c r="D126" s="24"/>
      <c r="E126" s="25"/>
      <c r="F126" s="25">
        <f>IF(OR(H126=11,H126=12),(E126/(100+I126)*I126)*VALUTA!$D$18,(E126)/(100+I126)*I126)</f>
        <v>0</v>
      </c>
      <c r="G126" s="13">
        <f>IF(H126=4,E126*VALUTA!$D$10,IF(H126=5,E126*VALUTA!$D$11,IF(H126=6,E126*VALUTA!$D$12,IF(H126=7,E126*VALUTA!$D$13,IF(H126=8,E126*VALUTA!$D$14,IF(H126=9,E126*VALUTA!$D$15,IF(OR(H126=10,H126=11,H126=12,H126=13),(E126*VALUTA!$D$18)-F126,(+E126-F126))))))))</f>
        <v>0</v>
      </c>
      <c r="H126" s="24">
        <v>2</v>
      </c>
      <c r="I126" s="29">
        <f>IF(OR(H126=0,H126=10),0,IF(OR(H126=1,H126=11),6,IF(OR(H126=2,H126=12),19,IF(OR(H126=3,H126=13),17.5,0))))</f>
        <v>19</v>
      </c>
      <c r="J126" s="25"/>
    </row>
    <row r="127" spans="1:10" ht="12.75">
      <c r="A127" s="24">
        <v>121</v>
      </c>
      <c r="B127" s="24"/>
      <c r="C127" s="24"/>
      <c r="D127" s="24"/>
      <c r="E127" s="25"/>
      <c r="F127" s="25">
        <f>IF(OR(H127=11,H127=12),(E127/(100+I127)*I127)*VALUTA!$D$18,(E127)/(100+I127)*I127)</f>
        <v>0</v>
      </c>
      <c r="G127" s="13">
        <f>IF(H127=4,E127*VALUTA!$D$10,IF(H127=5,E127*VALUTA!$D$11,IF(H127=6,E127*VALUTA!$D$12,IF(H127=7,E127*VALUTA!$D$13,IF(H127=8,E127*VALUTA!$D$14,IF(H127=9,E127*VALUTA!$D$15,IF(OR(H127=10,H127=11,H127=12,H127=13),(E127*VALUTA!$D$18)-F127,(+E127-F127))))))))</f>
        <v>0</v>
      </c>
      <c r="H127" s="24">
        <v>2</v>
      </c>
      <c r="I127" s="29">
        <f>IF(OR(H127=0,H127=10),0,IF(OR(H127=1,H127=11),6,IF(OR(H127=2,H127=12),19,IF(OR(H127=3,H127=13),17.5,0))))</f>
        <v>19</v>
      </c>
      <c r="J127" s="25"/>
    </row>
    <row r="128" spans="1:10" ht="12.75">
      <c r="A128" s="24">
        <v>122</v>
      </c>
      <c r="B128" s="24"/>
      <c r="C128" s="24"/>
      <c r="D128" s="24"/>
      <c r="E128" s="25"/>
      <c r="F128" s="25">
        <f>IF(OR(H128=11,H128=12),(E128/(100+I128)*I128)*VALUTA!$D$18,(E128)/(100+I128)*I128)</f>
        <v>0</v>
      </c>
      <c r="G128" s="13">
        <f>IF(H128=4,E128*VALUTA!$D$10,IF(H128=5,E128*VALUTA!$D$11,IF(H128=6,E128*VALUTA!$D$12,IF(H128=7,E128*VALUTA!$D$13,IF(H128=8,E128*VALUTA!$D$14,IF(H128=9,E128*VALUTA!$D$15,IF(OR(H128=10,H128=11,H128=12,H128=13),(E128*VALUTA!$D$18)-F128,(+E128-F128))))))))</f>
        <v>0</v>
      </c>
      <c r="H128" s="24">
        <v>2</v>
      </c>
      <c r="I128" s="29">
        <f>IF(OR(H128=0,H128=10),0,IF(OR(H128=1,H128=11),6,IF(OR(H128=2,H128=12),19,IF(OR(H128=3,H128=13),17.5,0))))</f>
        <v>19</v>
      </c>
      <c r="J128" s="25"/>
    </row>
    <row r="129" spans="1:10" ht="12.75">
      <c r="A129" s="24">
        <v>123</v>
      </c>
      <c r="B129" s="24"/>
      <c r="C129" s="24"/>
      <c r="D129" s="24"/>
      <c r="E129" s="25"/>
      <c r="F129" s="25">
        <f>IF(OR(H129=11,H129=12),(E129/(100+I129)*I129)*VALUTA!$D$18,(E129)/(100+I129)*I129)</f>
        <v>0</v>
      </c>
      <c r="G129" s="13">
        <f>IF(H129=4,E129*VALUTA!$D$10,IF(H129=5,E129*VALUTA!$D$11,IF(H129=6,E129*VALUTA!$D$12,IF(H129=7,E129*VALUTA!$D$13,IF(H129=8,E129*VALUTA!$D$14,IF(H129=9,E129*VALUTA!$D$15,IF(OR(H129=10,H129=11,H129=12,H129=13),(E129*VALUTA!$D$18)-F129,(+E129-F129))))))))</f>
        <v>0</v>
      </c>
      <c r="H129" s="24">
        <v>2</v>
      </c>
      <c r="I129" s="29">
        <f>IF(OR(H129=0,H129=10),0,IF(OR(H129=1,H129=11),6,IF(OR(H129=2,H129=12),19,IF(OR(H129=3,H129=13),17.5,0))))</f>
        <v>19</v>
      </c>
      <c r="J129" s="25"/>
    </row>
    <row r="130" spans="1:10" ht="12.75">
      <c r="A130" s="24">
        <v>124</v>
      </c>
      <c r="B130" s="24"/>
      <c r="C130" s="24"/>
      <c r="D130" s="24"/>
      <c r="E130" s="25"/>
      <c r="F130" s="25">
        <f>IF(OR(H130=11,H130=12),(E130/(100+I130)*I130)*VALUTA!$D$18,(E130)/(100+I130)*I130)</f>
        <v>0</v>
      </c>
      <c r="G130" s="13">
        <f>IF(H130=4,E130*VALUTA!$D$10,IF(H130=5,E130*VALUTA!$D$11,IF(H130=6,E130*VALUTA!$D$12,IF(H130=7,E130*VALUTA!$D$13,IF(H130=8,E130*VALUTA!$D$14,IF(H130=9,E130*VALUTA!$D$15,IF(OR(H130=10,H130=11,H130=12,H130=13),(E130*VALUTA!$D$18)-F130,(+E130-F130))))))))</f>
        <v>0</v>
      </c>
      <c r="H130" s="24">
        <v>2</v>
      </c>
      <c r="I130" s="29">
        <f>IF(OR(H130=0,H130=10),0,IF(OR(H130=1,H130=11),6,IF(OR(H130=2,H130=12),19,IF(OR(H130=3,H130=13),17.5,0))))</f>
        <v>19</v>
      </c>
      <c r="J130" s="25"/>
    </row>
    <row r="131" spans="1:10" ht="12.75">
      <c r="A131" s="24">
        <v>125</v>
      </c>
      <c r="B131" s="24"/>
      <c r="C131" s="24"/>
      <c r="D131" s="24"/>
      <c r="E131" s="25"/>
      <c r="F131" s="25">
        <f>IF(OR(H131=11,H131=12),(E131/(100+I131)*I131)*VALUTA!$D$18,(E131)/(100+I131)*I131)</f>
        <v>0</v>
      </c>
      <c r="G131" s="13">
        <f>IF(H131=4,E131*VALUTA!$D$10,IF(H131=5,E131*VALUTA!$D$11,IF(H131=6,E131*VALUTA!$D$12,IF(H131=7,E131*VALUTA!$D$13,IF(H131=8,E131*VALUTA!$D$14,IF(H131=9,E131*VALUTA!$D$15,IF(OR(H131=10,H131=11,H131=12,H131=13),(E131*VALUTA!$D$18)-F131,(+E131-F131))))))))</f>
        <v>0</v>
      </c>
      <c r="H131" s="24">
        <v>2</v>
      </c>
      <c r="I131" s="29">
        <f>IF(OR(H131=0,H131=10),0,IF(OR(H131=1,H131=11),6,IF(OR(H131=2,H131=12),19,IF(OR(H131=3,H131=13),17.5,0))))</f>
        <v>19</v>
      </c>
      <c r="J131" s="25"/>
    </row>
    <row r="132" spans="1:10" ht="12.75">
      <c r="A132" s="24">
        <v>126</v>
      </c>
      <c r="B132" s="24"/>
      <c r="C132" s="24"/>
      <c r="D132" s="24"/>
      <c r="E132" s="25"/>
      <c r="F132" s="25">
        <f>IF(OR(H132=11,H132=12),(E132/(100+I132)*I132)*VALUTA!$D$18,(E132)/(100+I132)*I132)</f>
        <v>0</v>
      </c>
      <c r="G132" s="13">
        <f>IF(H132=4,E132*VALUTA!$D$10,IF(H132=5,E132*VALUTA!$D$11,IF(H132=6,E132*VALUTA!$D$12,IF(H132=7,E132*VALUTA!$D$13,IF(H132=8,E132*VALUTA!$D$14,IF(H132=9,E132*VALUTA!$D$15,IF(OR(H132=10,H132=11,H132=12,H132=13),(E132*VALUTA!$D$18)-F132,(+E132-F132))))))))</f>
        <v>0</v>
      </c>
      <c r="H132" s="24">
        <v>2</v>
      </c>
      <c r="I132" s="29">
        <f>IF(OR(H132=0,H132=10),0,IF(OR(H132=1,H132=11),6,IF(OR(H132=2,H132=12),19,IF(OR(H132=3,H132=13),17.5,0))))</f>
        <v>19</v>
      </c>
      <c r="J132" s="25"/>
    </row>
    <row r="133" spans="1:10" ht="12.75">
      <c r="A133" s="24">
        <v>127</v>
      </c>
      <c r="B133" s="24"/>
      <c r="C133" s="24"/>
      <c r="D133" s="24"/>
      <c r="E133" s="25"/>
      <c r="F133" s="25">
        <f>IF(OR(H133=11,H133=12),(E133/(100+I133)*I133)*VALUTA!$D$18,(E133)/(100+I133)*I133)</f>
        <v>0</v>
      </c>
      <c r="G133" s="13">
        <f>IF(H133=4,E133*VALUTA!$D$10,IF(H133=5,E133*VALUTA!$D$11,IF(H133=6,E133*VALUTA!$D$12,IF(H133=7,E133*VALUTA!$D$13,IF(H133=8,E133*VALUTA!$D$14,IF(H133=9,E133*VALUTA!$D$15,IF(OR(H133=10,H133=11,H133=12,H133=13),(E133*VALUTA!$D$18)-F133,(+E133-F133))))))))</f>
        <v>0</v>
      </c>
      <c r="H133" s="24">
        <v>2</v>
      </c>
      <c r="I133" s="29">
        <f>IF(OR(H133=0,H133=10),0,IF(OR(H133=1,H133=11),6,IF(OR(H133=2,H133=12),19,IF(OR(H133=3,H133=13),17.5,0))))</f>
        <v>19</v>
      </c>
      <c r="J133" s="25"/>
    </row>
    <row r="134" spans="1:10" ht="12.75">
      <c r="A134" s="24">
        <v>128</v>
      </c>
      <c r="B134" s="24"/>
      <c r="C134" s="24"/>
      <c r="D134" s="24"/>
      <c r="E134" s="25"/>
      <c r="F134" s="25">
        <f>IF(OR(H134=11,H134=12),(E134/(100+I134)*I134)*VALUTA!$D$18,(E134)/(100+I134)*I134)</f>
        <v>0</v>
      </c>
      <c r="G134" s="13">
        <f>IF(H134=4,E134*VALUTA!$D$10,IF(H134=5,E134*VALUTA!$D$11,IF(H134=6,E134*VALUTA!$D$12,IF(H134=7,E134*VALUTA!$D$13,IF(H134=8,E134*VALUTA!$D$14,IF(H134=9,E134*VALUTA!$D$15,IF(OR(H134=10,H134=11,H134=12,H134=13),(E134*VALUTA!$D$18)-F134,(+E134-F134))))))))</f>
        <v>0</v>
      </c>
      <c r="H134" s="24">
        <v>2</v>
      </c>
      <c r="I134" s="29">
        <f>IF(OR(H134=0,H134=10),0,IF(OR(H134=1,H134=11),6,IF(OR(H134=2,H134=12),19,IF(OR(H134=3,H134=13),17.5,0))))</f>
        <v>19</v>
      </c>
      <c r="J134" s="25"/>
    </row>
    <row r="135" spans="1:10" ht="12.75">
      <c r="A135" s="24">
        <v>129</v>
      </c>
      <c r="B135" s="24"/>
      <c r="C135" s="24"/>
      <c r="D135" s="24"/>
      <c r="E135" s="25"/>
      <c r="F135" s="25">
        <f>IF(OR(H135=11,H135=12),(E135/(100+I135)*I135)*VALUTA!$D$18,(E135)/(100+I135)*I135)</f>
        <v>0</v>
      </c>
      <c r="G135" s="13">
        <f>IF(H135=4,E135*VALUTA!$D$10,IF(H135=5,E135*VALUTA!$D$11,IF(H135=6,E135*VALUTA!$D$12,IF(H135=7,E135*VALUTA!$D$13,IF(H135=8,E135*VALUTA!$D$14,IF(H135=9,E135*VALUTA!$D$15,IF(OR(H135=10,H135=11,H135=12,H135=13),(E135*VALUTA!$D$18)-F135,(+E135-F135))))))))</f>
        <v>0</v>
      </c>
      <c r="H135" s="24">
        <v>2</v>
      </c>
      <c r="I135" s="29">
        <f>IF(OR(H135=0,H135=10),0,IF(OR(H135=1,H135=11),6,IF(OR(H135=2,H135=12),19,IF(OR(H135=3,H135=13),17.5,0))))</f>
        <v>19</v>
      </c>
      <c r="J135" s="25"/>
    </row>
    <row r="136" spans="1:10" ht="12.75">
      <c r="A136" s="24">
        <v>130</v>
      </c>
      <c r="B136" s="24"/>
      <c r="C136" s="24"/>
      <c r="D136" s="24"/>
      <c r="E136" s="25"/>
      <c r="F136" s="25">
        <f>IF(OR(H136=11,H136=12),(E136/(100+I136)*I136)*VALUTA!$D$18,(E136)/(100+I136)*I136)</f>
        <v>0</v>
      </c>
      <c r="G136" s="13">
        <f>IF(H136=4,E136*VALUTA!$D$10,IF(H136=5,E136*VALUTA!$D$11,IF(H136=6,E136*VALUTA!$D$12,IF(H136=7,E136*VALUTA!$D$13,IF(H136=8,E136*VALUTA!$D$14,IF(H136=9,E136*VALUTA!$D$15,IF(OR(H136=10,H136=11,H136=12,H136=13),(E136*VALUTA!$D$18)-F136,(+E136-F136))))))))</f>
        <v>0</v>
      </c>
      <c r="H136" s="24">
        <v>2</v>
      </c>
      <c r="I136" s="29">
        <f>IF(OR(H136=0,H136=10),0,IF(OR(H136=1,H136=11),6,IF(OR(H136=2,H136=12),19,IF(OR(H136=3,H136=13),17.5,0))))</f>
        <v>19</v>
      </c>
      <c r="J136" s="25"/>
    </row>
    <row r="137" spans="1:10" ht="12.75">
      <c r="A137" s="24">
        <v>131</v>
      </c>
      <c r="B137" s="24"/>
      <c r="C137" s="24"/>
      <c r="D137" s="24"/>
      <c r="E137" s="25"/>
      <c r="F137" s="25">
        <f>IF(OR(H137=11,H137=12),(E137/(100+I137)*I137)*VALUTA!$D$18,(E137)/(100+I137)*I137)</f>
        <v>0</v>
      </c>
      <c r="G137" s="13">
        <f>IF(H137=4,E137*VALUTA!$D$10,IF(H137=5,E137*VALUTA!$D$11,IF(H137=6,E137*VALUTA!$D$12,IF(H137=7,E137*VALUTA!$D$13,IF(H137=8,E137*VALUTA!$D$14,IF(H137=9,E137*VALUTA!$D$15,IF(OR(H137=10,H137=11,H137=12,H137=13),(E137*VALUTA!$D$18)-F137,(+E137-F137))))))))</f>
        <v>0</v>
      </c>
      <c r="H137" s="24">
        <v>2</v>
      </c>
      <c r="I137" s="29">
        <f>IF(OR(H137=0,H137=10),0,IF(OR(H137=1,H137=11),6,IF(OR(H137=2,H137=12),19,IF(OR(H137=3,H137=13),17.5,0))))</f>
        <v>19</v>
      </c>
      <c r="J137" s="25"/>
    </row>
    <row r="138" spans="1:10" ht="12.75">
      <c r="A138" s="24">
        <v>132</v>
      </c>
      <c r="B138" s="24"/>
      <c r="C138" s="24"/>
      <c r="D138" s="24"/>
      <c r="E138" s="25"/>
      <c r="F138" s="25">
        <f>IF(OR(H138=11,H138=12),(E138/(100+I138)*I138)*VALUTA!$D$18,(E138)/(100+I138)*I138)</f>
        <v>0</v>
      </c>
      <c r="G138" s="13">
        <f>IF(H138=4,E138*VALUTA!$D$10,IF(H138=5,E138*VALUTA!$D$11,IF(H138=6,E138*VALUTA!$D$12,IF(H138=7,E138*VALUTA!$D$13,IF(H138=8,E138*VALUTA!$D$14,IF(H138=9,E138*VALUTA!$D$15,IF(OR(H138=10,H138=11,H138=12,H138=13),(E138*VALUTA!$D$18)-F138,(+E138-F138))))))))</f>
        <v>0</v>
      </c>
      <c r="H138" s="24">
        <v>2</v>
      </c>
      <c r="I138" s="29">
        <f>IF(OR(H138=0,H138=10),0,IF(OR(H138=1,H138=11),6,IF(OR(H138=2,H138=12),19,IF(OR(H138=3,H138=13),17.5,0))))</f>
        <v>19</v>
      </c>
      <c r="J138" s="25"/>
    </row>
    <row r="139" spans="1:10" ht="12.75">
      <c r="A139" s="24">
        <v>133</v>
      </c>
      <c r="B139" s="24"/>
      <c r="C139" s="24"/>
      <c r="D139" s="24"/>
      <c r="E139" s="25"/>
      <c r="F139" s="25">
        <f>IF(OR(H139=11,H139=12),(E139/(100+I139)*I139)*VALUTA!$D$18,(E139)/(100+I139)*I139)</f>
        <v>0</v>
      </c>
      <c r="G139" s="13">
        <f>IF(H139=4,E139*VALUTA!$D$10,IF(H139=5,E139*VALUTA!$D$11,IF(H139=6,E139*VALUTA!$D$12,IF(H139=7,E139*VALUTA!$D$13,IF(H139=8,E139*VALUTA!$D$14,IF(H139=9,E139*VALUTA!$D$15,IF(OR(H139=10,H139=11,H139=12,H139=13),(E139*VALUTA!$D$18)-F139,(+E139-F139))))))))</f>
        <v>0</v>
      </c>
      <c r="H139" s="24">
        <v>2</v>
      </c>
      <c r="I139" s="29">
        <f>IF(OR(H139=0,H139=10),0,IF(OR(H139=1,H139=11),6,IF(OR(H139=2,H139=12),19,IF(OR(H139=3,H139=13),17.5,0))))</f>
        <v>19</v>
      </c>
      <c r="J139" s="25"/>
    </row>
    <row r="140" spans="1:10" ht="12.75">
      <c r="A140" s="24">
        <v>134</v>
      </c>
      <c r="B140" s="24"/>
      <c r="C140" s="24"/>
      <c r="D140" s="24"/>
      <c r="E140" s="25"/>
      <c r="F140" s="25">
        <f>IF(OR(H140=11,H140=12),(E140/(100+I140)*I140)*VALUTA!$D$18,(E140)/(100+I140)*I140)</f>
        <v>0</v>
      </c>
      <c r="G140" s="13">
        <f>IF(H140=4,E140*VALUTA!$D$10,IF(H140=5,E140*VALUTA!$D$11,IF(H140=6,E140*VALUTA!$D$12,IF(H140=7,E140*VALUTA!$D$13,IF(H140=8,E140*VALUTA!$D$14,IF(H140=9,E140*VALUTA!$D$15,IF(OR(H140=10,H140=11,H140=12,H140=13),(E140*VALUTA!$D$18)-F140,(+E140-F140))))))))</f>
        <v>0</v>
      </c>
      <c r="H140" s="24">
        <v>2</v>
      </c>
      <c r="I140" s="29">
        <f>IF(OR(H140=0,H140=10),0,IF(OR(H140=1,H140=11),6,IF(OR(H140=2,H140=12),19,IF(OR(H140=3,H140=13),17.5,0))))</f>
        <v>19</v>
      </c>
      <c r="J140" s="25"/>
    </row>
    <row r="141" spans="1:10" ht="12.75">
      <c r="A141" s="24">
        <v>135</v>
      </c>
      <c r="B141" s="24"/>
      <c r="C141" s="24"/>
      <c r="D141" s="24"/>
      <c r="E141" s="25"/>
      <c r="F141" s="25">
        <f>IF(OR(H141=11,H141=12),(E141/(100+I141)*I141)*VALUTA!$D$18,(E141)/(100+I141)*I141)</f>
        <v>0</v>
      </c>
      <c r="G141" s="13">
        <f>IF(H141=4,E141*VALUTA!$D$10,IF(H141=5,E141*VALUTA!$D$11,IF(H141=6,E141*VALUTA!$D$12,IF(H141=7,E141*VALUTA!$D$13,IF(H141=8,E141*VALUTA!$D$14,IF(H141=9,E141*VALUTA!$D$15,IF(OR(H141=10,H141=11,H141=12,H141=13),(E141*VALUTA!$D$18)-F141,(+E141-F141))))))))</f>
        <v>0</v>
      </c>
      <c r="H141" s="24">
        <v>2</v>
      </c>
      <c r="I141" s="29">
        <f>IF(OR(H141=0,H141=10),0,IF(OR(H141=1,H141=11),6,IF(OR(H141=2,H141=12),19,IF(OR(H141=3,H141=13),17.5,0))))</f>
        <v>19</v>
      </c>
      <c r="J141" s="25"/>
    </row>
    <row r="142" spans="1:10" ht="12.75">
      <c r="A142" s="24">
        <v>136</v>
      </c>
      <c r="B142" s="24"/>
      <c r="C142" s="24"/>
      <c r="D142" s="24"/>
      <c r="E142" s="25"/>
      <c r="F142" s="25">
        <f>IF(OR(H142=11,H142=12),(E142/(100+I142)*I142)*VALUTA!$D$18,(E142)/(100+I142)*I142)</f>
        <v>0</v>
      </c>
      <c r="G142" s="13">
        <f>IF(H142=4,E142*VALUTA!$D$10,IF(H142=5,E142*VALUTA!$D$11,IF(H142=6,E142*VALUTA!$D$12,IF(H142=7,E142*VALUTA!$D$13,IF(H142=8,E142*VALUTA!$D$14,IF(H142=9,E142*VALUTA!$D$15,IF(OR(H142=10,H142=11,H142=12,H142=13),(E142*VALUTA!$D$18)-F142,(+E142-F142))))))))</f>
        <v>0</v>
      </c>
      <c r="H142" s="24">
        <v>2</v>
      </c>
      <c r="I142" s="29">
        <f>IF(OR(H142=0,H142=10),0,IF(OR(H142=1,H142=11),6,IF(OR(H142=2,H142=12),19,IF(OR(H142=3,H142=13),17.5,0))))</f>
        <v>19</v>
      </c>
      <c r="J142" s="25"/>
    </row>
    <row r="143" spans="1:10" ht="12.75">
      <c r="A143" s="24">
        <v>137</v>
      </c>
      <c r="B143" s="24"/>
      <c r="C143" s="24"/>
      <c r="D143" s="24"/>
      <c r="E143" s="25"/>
      <c r="F143" s="25">
        <f>IF(OR(H143=11,H143=12),(E143/(100+I143)*I143)*VALUTA!$D$18,(E143)/(100+I143)*I143)</f>
        <v>0</v>
      </c>
      <c r="G143" s="13">
        <f>IF(H143=4,E143*VALUTA!$D$10,IF(H143=5,E143*VALUTA!$D$11,IF(H143=6,E143*VALUTA!$D$12,IF(H143=7,E143*VALUTA!$D$13,IF(H143=8,E143*VALUTA!$D$14,IF(H143=9,E143*VALUTA!$D$15,IF(OR(H143=10,H143=11,H143=12,H143=13),(E143*VALUTA!$D$18)-F143,(+E143-F143))))))))</f>
        <v>0</v>
      </c>
      <c r="H143" s="24">
        <v>2</v>
      </c>
      <c r="I143" s="29">
        <f>IF(OR(H143=0,H143=10),0,IF(OR(H143=1,H143=11),6,IF(OR(H143=2,H143=12),19,IF(OR(H143=3,H143=13),17.5,0))))</f>
        <v>19</v>
      </c>
      <c r="J143" s="25"/>
    </row>
    <row r="144" spans="1:10" ht="12.75">
      <c r="A144" s="24">
        <v>138</v>
      </c>
      <c r="B144" s="24"/>
      <c r="C144" s="24"/>
      <c r="D144" s="24"/>
      <c r="E144" s="25"/>
      <c r="F144" s="25">
        <f>IF(OR(H144=11,H144=12),(E144/(100+I144)*I144)*VALUTA!$D$18,(E144)/(100+I144)*I144)</f>
        <v>0</v>
      </c>
      <c r="G144" s="13">
        <f>IF(H144=4,E144*VALUTA!$D$10,IF(H144=5,E144*VALUTA!$D$11,IF(H144=6,E144*VALUTA!$D$12,IF(H144=7,E144*VALUTA!$D$13,IF(H144=8,E144*VALUTA!$D$14,IF(H144=9,E144*VALUTA!$D$15,IF(OR(H144=10,H144=11,H144=12,H144=13),(E144*VALUTA!$D$18)-F144,(+E144-F144))))))))</f>
        <v>0</v>
      </c>
      <c r="H144" s="24">
        <v>2</v>
      </c>
      <c r="I144" s="29">
        <f>IF(OR(H144=0,H144=10),0,IF(OR(H144=1,H144=11),6,IF(OR(H144=2,H144=12),19,IF(OR(H144=3,H144=13),17.5,0))))</f>
        <v>19</v>
      </c>
      <c r="J144" s="25"/>
    </row>
    <row r="145" spans="1:10" ht="12.75">
      <c r="A145" s="24">
        <v>139</v>
      </c>
      <c r="B145" s="24"/>
      <c r="C145" s="24"/>
      <c r="D145" s="24"/>
      <c r="E145" s="25"/>
      <c r="F145" s="25">
        <f>IF(OR(H145=11,H145=12),(E145/(100+I145)*I145)*VALUTA!$D$18,(E145)/(100+I145)*I145)</f>
        <v>0</v>
      </c>
      <c r="G145" s="13">
        <f>IF(H145=4,E145*VALUTA!$D$10,IF(H145=5,E145*VALUTA!$D$11,IF(H145=6,E145*VALUTA!$D$12,IF(H145=7,E145*VALUTA!$D$13,IF(H145=8,E145*VALUTA!$D$14,IF(H145=9,E145*VALUTA!$D$15,IF(OR(H145=10,H145=11,H145=12,H145=13),(E145*VALUTA!$D$18)-F145,(+E145-F145))))))))</f>
        <v>0</v>
      </c>
      <c r="H145" s="24">
        <v>2</v>
      </c>
      <c r="I145" s="29">
        <f>IF(OR(H145=0,H145=10),0,IF(OR(H145=1,H145=11),6,IF(OR(H145=2,H145=12),19,IF(OR(H145=3,H145=13),17.5,0))))</f>
        <v>19</v>
      </c>
      <c r="J145" s="25"/>
    </row>
    <row r="146" spans="1:10" ht="12.75">
      <c r="A146" s="24">
        <v>140</v>
      </c>
      <c r="B146" s="24"/>
      <c r="C146" s="24"/>
      <c r="D146" s="24"/>
      <c r="E146" s="25"/>
      <c r="F146" s="25">
        <f>IF(OR(H146=11,H146=12),(E146/(100+I146)*I146)*VALUTA!$D$18,(E146)/(100+I146)*I146)</f>
        <v>0</v>
      </c>
      <c r="G146" s="13">
        <f>IF(H146=4,E146*VALUTA!$D$10,IF(H146=5,E146*VALUTA!$D$11,IF(H146=6,E146*VALUTA!$D$12,IF(H146=7,E146*VALUTA!$D$13,IF(H146=8,E146*VALUTA!$D$14,IF(H146=9,E146*VALUTA!$D$15,IF(OR(H146=10,H146=11,H146=12,H146=13),(E146*VALUTA!$D$18)-F146,(+E146-F146))))))))</f>
        <v>0</v>
      </c>
      <c r="H146" s="24">
        <v>2</v>
      </c>
      <c r="I146" s="29">
        <f>IF(OR(H146=0,H146=10),0,IF(OR(H146=1,H146=11),6,IF(OR(H146=2,H146=12),19,IF(OR(H146=3,H146=13),17.5,0))))</f>
        <v>19</v>
      </c>
      <c r="J146" s="25"/>
    </row>
    <row r="147" spans="1:10" ht="12.75">
      <c r="A147" s="24">
        <v>141</v>
      </c>
      <c r="B147" s="24"/>
      <c r="C147" s="24"/>
      <c r="D147" s="24"/>
      <c r="E147" s="25"/>
      <c r="F147" s="25">
        <f>IF(OR(H147=11,H147=12),(E147/(100+I147)*I147)*VALUTA!$D$18,(E147)/(100+I147)*I147)</f>
        <v>0</v>
      </c>
      <c r="G147" s="13">
        <f>IF(H147=4,E147*VALUTA!$D$10,IF(H147=5,E147*VALUTA!$D$11,IF(H147=6,E147*VALUTA!$D$12,IF(H147=7,E147*VALUTA!$D$13,IF(H147=8,E147*VALUTA!$D$14,IF(H147=9,E147*VALUTA!$D$15,IF(OR(H147=10,H147=11,H147=12,H147=13),(E147*VALUTA!$D$18)-F147,(+E147-F147))))))))</f>
        <v>0</v>
      </c>
      <c r="H147" s="24">
        <v>2</v>
      </c>
      <c r="I147" s="29">
        <f>IF(OR(H147=0,H147=10),0,IF(OR(H147=1,H147=11),6,IF(OR(H147=2,H147=12),19,IF(OR(H147=3,H147=13),17.5,0))))</f>
        <v>19</v>
      </c>
      <c r="J147" s="25"/>
    </row>
    <row r="148" spans="1:10" ht="12.75">
      <c r="A148" s="24">
        <v>142</v>
      </c>
      <c r="B148" s="24"/>
      <c r="C148" s="24"/>
      <c r="D148" s="24"/>
      <c r="E148" s="25"/>
      <c r="F148" s="25">
        <f>IF(OR(H148=11,H148=12),(E148/(100+I148)*I148)*VALUTA!$D$18,(E148)/(100+I148)*I148)</f>
        <v>0</v>
      </c>
      <c r="G148" s="13">
        <f>IF(H148=4,E148*VALUTA!$D$10,IF(H148=5,E148*VALUTA!$D$11,IF(H148=6,E148*VALUTA!$D$12,IF(H148=7,E148*VALUTA!$D$13,IF(H148=8,E148*VALUTA!$D$14,IF(H148=9,E148*VALUTA!$D$15,IF(OR(H148=10,H148=11,H148=12,H148=13),(E148*VALUTA!$D$18)-F148,(+E148-F148))))))))</f>
        <v>0</v>
      </c>
      <c r="H148" s="24">
        <v>2</v>
      </c>
      <c r="I148" s="29">
        <f>IF(OR(H148=0,H148=10),0,IF(OR(H148=1,H148=11),6,IF(OR(H148=2,H148=12),19,IF(OR(H148=3,H148=13),17.5,0))))</f>
        <v>19</v>
      </c>
      <c r="J148" s="25"/>
    </row>
    <row r="149" spans="1:10" ht="12.75">
      <c r="A149" s="24">
        <v>143</v>
      </c>
      <c r="B149" s="24"/>
      <c r="C149" s="24"/>
      <c r="D149" s="24"/>
      <c r="E149" s="25"/>
      <c r="F149" s="25">
        <f>IF(OR(H149=11,H149=12),(E149/(100+I149)*I149)*VALUTA!$D$18,(E149)/(100+I149)*I149)</f>
        <v>0</v>
      </c>
      <c r="G149" s="13">
        <f>IF(H149=4,E149*VALUTA!$D$10,IF(H149=5,E149*VALUTA!$D$11,IF(H149=6,E149*VALUTA!$D$12,IF(H149=7,E149*VALUTA!$D$13,IF(H149=8,E149*VALUTA!$D$14,IF(H149=9,E149*VALUTA!$D$15,IF(OR(H149=10,H149=11,H149=12,H149=13),(E149*VALUTA!$D$18)-F149,(+E149-F149))))))))</f>
        <v>0</v>
      </c>
      <c r="H149" s="24">
        <v>2</v>
      </c>
      <c r="I149" s="29">
        <f>IF(OR(H149=0,H149=10),0,IF(OR(H149=1,H149=11),6,IF(OR(H149=2,H149=12),19,IF(OR(H149=3,H149=13),17.5,0))))</f>
        <v>19</v>
      </c>
      <c r="J149" s="25"/>
    </row>
    <row r="150" spans="1:10" ht="12.75">
      <c r="A150" s="24">
        <v>144</v>
      </c>
      <c r="B150" s="24"/>
      <c r="C150" s="24"/>
      <c r="D150" s="24"/>
      <c r="E150" s="25"/>
      <c r="F150" s="25">
        <f>IF(OR(H150=11,H150=12),(E150/(100+I150)*I150)*VALUTA!$D$18,(E150)/(100+I150)*I150)</f>
        <v>0</v>
      </c>
      <c r="G150" s="13">
        <f>IF(H150=4,E150*VALUTA!$D$10,IF(H150=5,E150*VALUTA!$D$11,IF(H150=6,E150*VALUTA!$D$12,IF(H150=7,E150*VALUTA!$D$13,IF(H150=8,E150*VALUTA!$D$14,IF(H150=9,E150*VALUTA!$D$15,IF(OR(H150=10,H150=11,H150=12,H150=13),(E150*VALUTA!$D$18)-F150,(+E150-F150))))))))</f>
        <v>0</v>
      </c>
      <c r="H150" s="24">
        <v>2</v>
      </c>
      <c r="I150" s="29">
        <f>IF(OR(H150=0,H150=10),0,IF(OR(H150=1,H150=11),6,IF(OR(H150=2,H150=12),19,IF(OR(H150=3,H150=13),17.5,0))))</f>
        <v>19</v>
      </c>
      <c r="J150" s="25"/>
    </row>
    <row r="151" spans="1:10" ht="12.75">
      <c r="A151" s="24">
        <v>145</v>
      </c>
      <c r="B151" s="24"/>
      <c r="C151" s="24"/>
      <c r="D151" s="24"/>
      <c r="E151" s="25"/>
      <c r="F151" s="25">
        <f>IF(OR(H151=11,H151=12),(E151/(100+I151)*I151)*VALUTA!$D$18,(E151)/(100+I151)*I151)</f>
        <v>0</v>
      </c>
      <c r="G151" s="13">
        <f>IF(H151=4,E151*VALUTA!$D$10,IF(H151=5,E151*VALUTA!$D$11,IF(H151=6,E151*VALUTA!$D$12,IF(H151=7,E151*VALUTA!$D$13,IF(H151=8,E151*VALUTA!$D$14,IF(H151=9,E151*VALUTA!$D$15,IF(OR(H151=10,H151=11,H151=12,H151=13),(E151*VALUTA!$D$18)-F151,(+E151-F151))))))))</f>
        <v>0</v>
      </c>
      <c r="H151" s="24">
        <v>2</v>
      </c>
      <c r="I151" s="29">
        <f>IF(OR(H151=0,H151=10),0,IF(OR(H151=1,H151=11),6,IF(OR(H151=2,H151=12),19,IF(OR(H151=3,H151=13),17.5,0))))</f>
        <v>19</v>
      </c>
      <c r="J151" s="25"/>
    </row>
    <row r="152" spans="1:10" ht="12.75">
      <c r="A152" s="24">
        <v>146</v>
      </c>
      <c r="B152" s="24"/>
      <c r="C152" s="24"/>
      <c r="D152" s="24"/>
      <c r="E152" s="25"/>
      <c r="F152" s="25">
        <f>IF(OR(H152=11,H152=12),(E152/(100+I152)*I152)*VALUTA!$D$18,(E152)/(100+I152)*I152)</f>
        <v>0</v>
      </c>
      <c r="G152" s="13">
        <f>IF(H152=4,E152*VALUTA!$D$10,IF(H152=5,E152*VALUTA!$D$11,IF(H152=6,E152*VALUTA!$D$12,IF(H152=7,E152*VALUTA!$D$13,IF(H152=8,E152*VALUTA!$D$14,IF(H152=9,E152*VALUTA!$D$15,IF(OR(H152=10,H152=11,H152=12,H152=13),(E152*VALUTA!$D$18)-F152,(+E152-F152))))))))</f>
        <v>0</v>
      </c>
      <c r="H152" s="24">
        <v>2</v>
      </c>
      <c r="I152" s="29">
        <f>IF(OR(H152=0,H152=10),0,IF(OR(H152=1,H152=11),6,IF(OR(H152=2,H152=12),19,IF(OR(H152=3,H152=13),17.5,0))))</f>
        <v>19</v>
      </c>
      <c r="J152" s="25"/>
    </row>
    <row r="153" spans="1:10" ht="12.75">
      <c r="A153" s="24">
        <v>147</v>
      </c>
      <c r="B153" s="24"/>
      <c r="C153" s="24"/>
      <c r="D153" s="24"/>
      <c r="E153" s="25"/>
      <c r="F153" s="25">
        <f>IF(OR(H153=11,H153=12),(E153/(100+I153)*I153)*VALUTA!$D$18,(E153)/(100+I153)*I153)</f>
        <v>0</v>
      </c>
      <c r="G153" s="13">
        <f>IF(H153=4,E153*VALUTA!$D$10,IF(H153=5,E153*VALUTA!$D$11,IF(H153=6,E153*VALUTA!$D$12,IF(H153=7,E153*VALUTA!$D$13,IF(H153=8,E153*VALUTA!$D$14,IF(H153=9,E153*VALUTA!$D$15,IF(OR(H153=10,H153=11,H153=12,H153=13),(E153*VALUTA!$D$18)-F153,(+E153-F153))))))))</f>
        <v>0</v>
      </c>
      <c r="H153" s="24">
        <v>2</v>
      </c>
      <c r="I153" s="29">
        <f>IF(OR(H153=0,H153=10),0,IF(OR(H153=1,H153=11),6,IF(OR(H153=2,H153=12),19,IF(OR(H153=3,H153=13),17.5,0))))</f>
        <v>19</v>
      </c>
      <c r="J153" s="25"/>
    </row>
    <row r="154" spans="1:10" ht="12.75">
      <c r="A154" s="24">
        <v>148</v>
      </c>
      <c r="B154" s="24"/>
      <c r="C154" s="24"/>
      <c r="D154" s="24"/>
      <c r="E154" s="25"/>
      <c r="F154" s="25">
        <f>IF(OR(H154=11,H154=12),(E154/(100+I154)*I154)*VALUTA!$D$18,(E154)/(100+I154)*I154)</f>
        <v>0</v>
      </c>
      <c r="G154" s="13">
        <f>IF(H154=4,E154*VALUTA!$D$10,IF(H154=5,E154*VALUTA!$D$11,IF(H154=6,E154*VALUTA!$D$12,IF(H154=7,E154*VALUTA!$D$13,IF(H154=8,E154*VALUTA!$D$14,IF(H154=9,E154*VALUTA!$D$15,IF(OR(H154=10,H154=11,H154=12,H154=13),(E154*VALUTA!$D$18)-F154,(+E154-F154))))))))</f>
        <v>0</v>
      </c>
      <c r="H154" s="24">
        <v>2</v>
      </c>
      <c r="I154" s="29">
        <f>IF(OR(H154=0,H154=10),0,IF(OR(H154=1,H154=11),6,IF(OR(H154=2,H154=12),19,IF(OR(H154=3,H154=13),17.5,0))))</f>
        <v>19</v>
      </c>
      <c r="J154" s="25"/>
    </row>
    <row r="155" spans="1:10" ht="12.75">
      <c r="A155" s="24">
        <v>149</v>
      </c>
      <c r="B155" s="24"/>
      <c r="C155" s="24"/>
      <c r="D155" s="24"/>
      <c r="E155" s="25"/>
      <c r="F155" s="25">
        <f>IF(OR(H155=11,H155=12),(E155/(100+I155)*I155)*VALUTA!$D$18,(E155)/(100+I155)*I155)</f>
        <v>0</v>
      </c>
      <c r="G155" s="13">
        <f>IF(H155=4,E155*VALUTA!$D$10,IF(H155=5,E155*VALUTA!$D$11,IF(H155=6,E155*VALUTA!$D$12,IF(H155=7,E155*VALUTA!$D$13,IF(H155=8,E155*VALUTA!$D$14,IF(H155=9,E155*VALUTA!$D$15,IF(OR(H155=10,H155=11,H155=12,H155=13),(E155*VALUTA!$D$18)-F155,(+E155-F155))))))))</f>
        <v>0</v>
      </c>
      <c r="H155" s="24">
        <v>2</v>
      </c>
      <c r="I155" s="29">
        <f>IF(OR(H155=0,H155=10),0,IF(OR(H155=1,H155=11),6,IF(OR(H155=2,H155=12),19,IF(OR(H155=3,H155=13),17.5,0))))</f>
        <v>19</v>
      </c>
      <c r="J155" s="25"/>
    </row>
    <row r="156" spans="1:10" ht="12.75">
      <c r="A156" s="24">
        <v>150</v>
      </c>
      <c r="B156" s="24"/>
      <c r="C156" s="24"/>
      <c r="D156" s="24"/>
      <c r="E156" s="25"/>
      <c r="F156" s="25">
        <f>IF(OR(H156=11,H156=12),(E156/(100+I156)*I156)*VALUTA!$D$18,(E156)/(100+I156)*I156)</f>
        <v>0</v>
      </c>
      <c r="G156" s="13">
        <f>IF(H156=4,E156*VALUTA!$D$10,IF(H156=5,E156*VALUTA!$D$11,IF(H156=6,E156*VALUTA!$D$12,IF(H156=7,E156*VALUTA!$D$13,IF(H156=8,E156*VALUTA!$D$14,IF(H156=9,E156*VALUTA!$D$15,IF(OR(H156=10,H156=11,H156=12,H156=13),(E156*VALUTA!$D$18)-F156,(+E156-F156))))))))</f>
        <v>0</v>
      </c>
      <c r="H156" s="24">
        <v>2</v>
      </c>
      <c r="I156" s="29">
        <f>IF(OR(H156=0,H156=10),0,IF(OR(H156=1,H156=11),6,IF(OR(H156=2,H156=12),19,IF(OR(H156=3,H156=13),17.5,0))))</f>
        <v>19</v>
      </c>
      <c r="J156" s="25"/>
    </row>
    <row r="157" spans="1:10" ht="12.75">
      <c r="A157" s="24">
        <v>151</v>
      </c>
      <c r="B157" s="24"/>
      <c r="C157" s="24"/>
      <c r="D157" s="24"/>
      <c r="E157" s="25"/>
      <c r="F157" s="25">
        <f>IF(OR(H157=11,H157=12),(E157/(100+I157)*I157)*VALUTA!$D$18,(E157)/(100+I157)*I157)</f>
        <v>0</v>
      </c>
      <c r="G157" s="13">
        <f>IF(H157=4,E157*VALUTA!$D$10,IF(H157=5,E157*VALUTA!$D$11,IF(H157=6,E157*VALUTA!$D$12,IF(H157=7,E157*VALUTA!$D$13,IF(H157=8,E157*VALUTA!$D$14,IF(H157=9,E157*VALUTA!$D$15,IF(OR(H157=10,H157=11,H157=12,H157=13),(E157*VALUTA!$D$18)-F157,(+E157-F157))))))))</f>
        <v>0</v>
      </c>
      <c r="H157" s="24">
        <v>2</v>
      </c>
      <c r="I157" s="29">
        <f>IF(OR(H157=0,H157=10),0,IF(OR(H157=1,H157=11),6,IF(OR(H157=2,H157=12),19,IF(OR(H157=3,H157=13),17.5,0))))</f>
        <v>19</v>
      </c>
      <c r="J157" s="25"/>
    </row>
    <row r="158" spans="1:10" ht="12.75">
      <c r="A158" s="24">
        <v>152</v>
      </c>
      <c r="B158" s="24"/>
      <c r="C158" s="24"/>
      <c r="D158" s="24"/>
      <c r="E158" s="25"/>
      <c r="F158" s="25">
        <f>IF(OR(H158=11,H158=12),(E158/(100+I158)*I158)*VALUTA!$D$18,(E158)/(100+I158)*I158)</f>
        <v>0</v>
      </c>
      <c r="G158" s="13">
        <f>IF(H158=4,E158*VALUTA!$D$10,IF(H158=5,E158*VALUTA!$D$11,IF(H158=6,E158*VALUTA!$D$12,IF(H158=7,E158*VALUTA!$D$13,IF(H158=8,E158*VALUTA!$D$14,IF(H158=9,E158*VALUTA!$D$15,IF(OR(H158=10,H158=11,H158=12,H158=13),(E158*VALUTA!$D$18)-F158,(+E158-F158))))))))</f>
        <v>0</v>
      </c>
      <c r="H158" s="24">
        <v>2</v>
      </c>
      <c r="I158" s="29">
        <f>IF(OR(H158=0,H158=10),0,IF(OR(H158=1,H158=11),6,IF(OR(H158=2,H158=12),19,IF(OR(H158=3,H158=13),17.5,0))))</f>
        <v>19</v>
      </c>
      <c r="J158" s="25"/>
    </row>
    <row r="159" spans="1:10" ht="12.75">
      <c r="A159" s="24">
        <v>153</v>
      </c>
      <c r="B159" s="24"/>
      <c r="C159" s="24"/>
      <c r="D159" s="24"/>
      <c r="E159" s="25"/>
      <c r="F159" s="25">
        <f>IF(OR(H159=11,H159=12),(E159/(100+I159)*I159)*VALUTA!$D$18,(E159)/(100+I159)*I159)</f>
        <v>0</v>
      </c>
      <c r="G159" s="13">
        <f>IF(H159=4,E159*VALUTA!$D$10,IF(H159=5,E159*VALUTA!$D$11,IF(H159=6,E159*VALUTA!$D$12,IF(H159=7,E159*VALUTA!$D$13,IF(H159=8,E159*VALUTA!$D$14,IF(H159=9,E159*VALUTA!$D$15,IF(OR(H159=10,H159=11,H159=12,H159=13),(E159*VALUTA!$D$18)-F159,(+E159-F159))))))))</f>
        <v>0</v>
      </c>
      <c r="H159" s="24">
        <v>2</v>
      </c>
      <c r="I159" s="29">
        <f>IF(OR(H159=0,H159=10),0,IF(OR(H159=1,H159=11),6,IF(OR(H159=2,H159=12),19,IF(OR(H159=3,H159=13),17.5,0))))</f>
        <v>19</v>
      </c>
      <c r="J159" s="25"/>
    </row>
    <row r="160" spans="1:10" ht="12.75">
      <c r="A160" s="24">
        <v>154</v>
      </c>
      <c r="B160" s="24"/>
      <c r="C160" s="24"/>
      <c r="D160" s="24"/>
      <c r="E160" s="25"/>
      <c r="F160" s="25">
        <f>IF(OR(H160=11,H160=12),(E160/(100+I160)*I160)*VALUTA!$D$18,(E160)/(100+I160)*I160)</f>
        <v>0</v>
      </c>
      <c r="G160" s="13">
        <f>IF(H160=4,E160*VALUTA!$D$10,IF(H160=5,E160*VALUTA!$D$11,IF(H160=6,E160*VALUTA!$D$12,IF(H160=7,E160*VALUTA!$D$13,IF(H160=8,E160*VALUTA!$D$14,IF(H160=9,E160*VALUTA!$D$15,IF(OR(H160=10,H160=11,H160=12,H160=13),(E160*VALUTA!$D$18)-F160,(+E160-F160))))))))</f>
        <v>0</v>
      </c>
      <c r="H160" s="24">
        <v>2</v>
      </c>
      <c r="I160" s="29">
        <f>IF(OR(H160=0,H160=10),0,IF(OR(H160=1,H160=11),6,IF(OR(H160=2,H160=12),19,IF(OR(H160=3,H160=13),17.5,0))))</f>
        <v>19</v>
      </c>
      <c r="J160" s="25"/>
    </row>
    <row r="161" spans="1:10" ht="12.75">
      <c r="A161" s="24">
        <v>155</v>
      </c>
      <c r="B161" s="24"/>
      <c r="C161" s="24"/>
      <c r="D161" s="24"/>
      <c r="E161" s="25"/>
      <c r="F161" s="25">
        <f>IF(OR(H161=11,H161=12),(E161/(100+I161)*I161)*VALUTA!$D$18,(E161)/(100+I161)*I161)</f>
        <v>0</v>
      </c>
      <c r="G161" s="13">
        <f>IF(H161=4,E161*VALUTA!$D$10,IF(H161=5,E161*VALUTA!$D$11,IF(H161=6,E161*VALUTA!$D$12,IF(H161=7,E161*VALUTA!$D$13,IF(H161=8,E161*VALUTA!$D$14,IF(H161=9,E161*VALUTA!$D$15,IF(OR(H161=10,H161=11,H161=12,H161=13),(E161*VALUTA!$D$18)-F161,(+E161-F161))))))))</f>
        <v>0</v>
      </c>
      <c r="H161" s="24">
        <v>2</v>
      </c>
      <c r="I161" s="29">
        <f>IF(OR(H161=0,H161=10),0,IF(OR(H161=1,H161=11),6,IF(OR(H161=2,H161=12),19,IF(OR(H161=3,H161=13),17.5,0))))</f>
        <v>19</v>
      </c>
      <c r="J161" s="25"/>
    </row>
    <row r="162" spans="1:10" ht="12.75">
      <c r="A162" s="24">
        <v>156</v>
      </c>
      <c r="B162" s="24"/>
      <c r="C162" s="24"/>
      <c r="D162" s="24"/>
      <c r="E162" s="25"/>
      <c r="F162" s="25">
        <f>IF(OR(H162=11,H162=12),(E162/(100+I162)*I162)*VALUTA!$D$18,(E162)/(100+I162)*I162)</f>
        <v>0</v>
      </c>
      <c r="G162" s="13">
        <f>IF(H162=4,E162*VALUTA!$D$10,IF(H162=5,E162*VALUTA!$D$11,IF(H162=6,E162*VALUTA!$D$12,IF(H162=7,E162*VALUTA!$D$13,IF(H162=8,E162*VALUTA!$D$14,IF(H162=9,E162*VALUTA!$D$15,IF(OR(H162=10,H162=11,H162=12,H162=13),(E162*VALUTA!$D$18)-F162,(+E162-F162))))))))</f>
        <v>0</v>
      </c>
      <c r="H162" s="24">
        <v>2</v>
      </c>
      <c r="I162" s="29">
        <f>IF(OR(H162=0,H162=10),0,IF(OR(H162=1,H162=11),6,IF(OR(H162=2,H162=12),19,IF(OR(H162=3,H162=13),17.5,0))))</f>
        <v>19</v>
      </c>
      <c r="J162" s="25"/>
    </row>
    <row r="163" spans="1:10" ht="12.75">
      <c r="A163" s="24">
        <v>157</v>
      </c>
      <c r="B163" s="24"/>
      <c r="C163" s="24"/>
      <c r="D163" s="24"/>
      <c r="E163" s="25"/>
      <c r="F163" s="25">
        <f>IF(OR(H163=11,H163=12),(E163/(100+I163)*I163)*VALUTA!$D$18,(E163)/(100+I163)*I163)</f>
        <v>0</v>
      </c>
      <c r="G163" s="13">
        <f>IF(H163=4,E163*VALUTA!$D$10,IF(H163=5,E163*VALUTA!$D$11,IF(H163=6,E163*VALUTA!$D$12,IF(H163=7,E163*VALUTA!$D$13,IF(H163=8,E163*VALUTA!$D$14,IF(H163=9,E163*VALUTA!$D$15,IF(OR(H163=10,H163=11,H163=12,H163=13),(E163*VALUTA!$D$18)-F163,(+E163-F163))))))))</f>
        <v>0</v>
      </c>
      <c r="H163" s="24">
        <v>2</v>
      </c>
      <c r="I163" s="29">
        <f>IF(OR(H163=0,H163=10),0,IF(OR(H163=1,H163=11),6,IF(OR(H163=2,H163=12),19,IF(OR(H163=3,H163=13),17.5,0))))</f>
        <v>19</v>
      </c>
      <c r="J163" s="25"/>
    </row>
    <row r="164" spans="1:10" ht="12.75">
      <c r="A164" s="24">
        <v>158</v>
      </c>
      <c r="B164" s="24"/>
      <c r="C164" s="24"/>
      <c r="D164" s="24"/>
      <c r="E164" s="25"/>
      <c r="F164" s="25">
        <f>IF(OR(H164=11,H164=12),(E164/(100+I164)*I164)*VALUTA!$D$18,(E164)/(100+I164)*I164)</f>
        <v>0</v>
      </c>
      <c r="G164" s="13">
        <f>IF(H164=4,E164*VALUTA!$D$10,IF(H164=5,E164*VALUTA!$D$11,IF(H164=6,E164*VALUTA!$D$12,IF(H164=7,E164*VALUTA!$D$13,IF(H164=8,E164*VALUTA!$D$14,IF(H164=9,E164*VALUTA!$D$15,IF(OR(H164=10,H164=11,H164=12,H164=13),(E164*VALUTA!$D$18)-F164,(+E164-F164))))))))</f>
        <v>0</v>
      </c>
      <c r="H164" s="24">
        <v>2</v>
      </c>
      <c r="I164" s="29">
        <f>IF(OR(H164=0,H164=10),0,IF(OR(H164=1,H164=11),6,IF(OR(H164=2,H164=12),19,IF(OR(H164=3,H164=13),17.5,0))))</f>
        <v>19</v>
      </c>
      <c r="J164" s="25"/>
    </row>
    <row r="165" spans="1:10" ht="12.75">
      <c r="A165" s="24">
        <v>159</v>
      </c>
      <c r="B165" s="24"/>
      <c r="C165" s="24"/>
      <c r="D165" s="24"/>
      <c r="E165" s="25"/>
      <c r="F165" s="25">
        <f>IF(OR(H165=11,H165=12),(E165/(100+I165)*I165)*VALUTA!$D$18,(E165)/(100+I165)*I165)</f>
        <v>0</v>
      </c>
      <c r="G165" s="13">
        <f>IF(H165=4,E165*VALUTA!$D$10,IF(H165=5,E165*VALUTA!$D$11,IF(H165=6,E165*VALUTA!$D$12,IF(H165=7,E165*VALUTA!$D$13,IF(H165=8,E165*VALUTA!$D$14,IF(H165=9,E165*VALUTA!$D$15,IF(OR(H165=10,H165=11,H165=12,H165=13),(E165*VALUTA!$D$18)-F165,(+E165-F165))))))))</f>
        <v>0</v>
      </c>
      <c r="H165" s="24">
        <v>2</v>
      </c>
      <c r="I165" s="29">
        <f>IF(OR(H165=0,H165=10),0,IF(OR(H165=1,H165=11),6,IF(OR(H165=2,H165=12),19,IF(OR(H165=3,H165=13),17.5,0))))</f>
        <v>19</v>
      </c>
      <c r="J165" s="25"/>
    </row>
    <row r="166" spans="1:10" ht="12.75">
      <c r="A166" s="24">
        <v>160</v>
      </c>
      <c r="B166" s="24"/>
      <c r="C166" s="24"/>
      <c r="D166" s="24"/>
      <c r="E166" s="25"/>
      <c r="F166" s="25">
        <f>IF(OR(H166=11,H166=12),(E166/(100+I166)*I166)*VALUTA!$D$18,(E166)/(100+I166)*I166)</f>
        <v>0</v>
      </c>
      <c r="G166" s="13">
        <f>IF(H166=4,E166*VALUTA!$D$10,IF(H166=5,E166*VALUTA!$D$11,IF(H166=6,E166*VALUTA!$D$12,IF(H166=7,E166*VALUTA!$D$13,IF(H166=8,E166*VALUTA!$D$14,IF(H166=9,E166*VALUTA!$D$15,IF(OR(H166=10,H166=11,H166=12,H166=13),(E166*VALUTA!$D$18)-F166,(+E166-F166))))))))</f>
        <v>0</v>
      </c>
      <c r="H166" s="24">
        <v>2</v>
      </c>
      <c r="I166" s="29">
        <f>IF(OR(H166=0,H166=10),0,IF(OR(H166=1,H166=11),6,IF(OR(H166=2,H166=12),19,IF(OR(H166=3,H166=13),17.5,0))))</f>
        <v>19</v>
      </c>
      <c r="J166" s="25"/>
    </row>
    <row r="167" spans="1:10" ht="12.75">
      <c r="A167" s="24">
        <v>161</v>
      </c>
      <c r="B167" s="24"/>
      <c r="C167" s="24"/>
      <c r="D167" s="24"/>
      <c r="E167" s="25"/>
      <c r="F167" s="25">
        <f>IF(OR(H167=11,H167=12),(E167/(100+I167)*I167)*VALUTA!$D$18,(E167)/(100+I167)*I167)</f>
        <v>0</v>
      </c>
      <c r="G167" s="13">
        <f>IF(H167=4,E167*VALUTA!$D$10,IF(H167=5,E167*VALUTA!$D$11,IF(H167=6,E167*VALUTA!$D$12,IF(H167=7,E167*VALUTA!$D$13,IF(H167=8,E167*VALUTA!$D$14,IF(H167=9,E167*VALUTA!$D$15,IF(OR(H167=10,H167=11,H167=12,H167=13),(E167*VALUTA!$D$18)-F167,(+E167-F167))))))))</f>
        <v>0</v>
      </c>
      <c r="H167" s="24">
        <v>2</v>
      </c>
      <c r="I167" s="29">
        <f>IF(OR(H167=0,H167=10),0,IF(OR(H167=1,H167=11),6,IF(OR(H167=2,H167=12),19,IF(OR(H167=3,H167=13),17.5,0))))</f>
        <v>19</v>
      </c>
      <c r="J167" s="25"/>
    </row>
    <row r="168" spans="1:10" ht="12.75">
      <c r="A168" s="24">
        <v>162</v>
      </c>
      <c r="B168" s="24"/>
      <c r="C168" s="24"/>
      <c r="D168" s="24"/>
      <c r="E168" s="25"/>
      <c r="F168" s="25">
        <f>IF(OR(H168=11,H168=12),(E168/(100+I168)*I168)*VALUTA!$D$18,(E168)/(100+I168)*I168)</f>
        <v>0</v>
      </c>
      <c r="G168" s="13">
        <f>IF(H168=4,E168*VALUTA!$D$10,IF(H168=5,E168*VALUTA!$D$11,IF(H168=6,E168*VALUTA!$D$12,IF(H168=7,E168*VALUTA!$D$13,IF(H168=8,E168*VALUTA!$D$14,IF(H168=9,E168*VALUTA!$D$15,IF(OR(H168=10,H168=11,H168=12,H168=13),(E168*VALUTA!$D$18)-F168,(+E168-F168))))))))</f>
        <v>0</v>
      </c>
      <c r="H168" s="24">
        <v>2</v>
      </c>
      <c r="I168" s="29">
        <f>IF(OR(H168=0,H168=10),0,IF(OR(H168=1,H168=11),6,IF(OR(H168=2,H168=12),19,IF(OR(H168=3,H168=13),17.5,0))))</f>
        <v>19</v>
      </c>
      <c r="J168" s="25"/>
    </row>
    <row r="169" spans="1:10" ht="12.75">
      <c r="A169" s="24">
        <v>163</v>
      </c>
      <c r="B169" s="24"/>
      <c r="C169" s="24"/>
      <c r="D169" s="24"/>
      <c r="E169" s="25"/>
      <c r="F169" s="25">
        <f>IF(OR(H169=11,H169=12),(E169/(100+I169)*I169)*VALUTA!$D$18,(E169)/(100+I169)*I169)</f>
        <v>0</v>
      </c>
      <c r="G169" s="13">
        <f>IF(H169=4,E169*VALUTA!$D$10,IF(H169=5,E169*VALUTA!$D$11,IF(H169=6,E169*VALUTA!$D$12,IF(H169=7,E169*VALUTA!$D$13,IF(H169=8,E169*VALUTA!$D$14,IF(H169=9,E169*VALUTA!$D$15,IF(OR(H169=10,H169=11,H169=12,H169=13),(E169*VALUTA!$D$18)-F169,(+E169-F169))))))))</f>
        <v>0</v>
      </c>
      <c r="H169" s="24">
        <v>2</v>
      </c>
      <c r="I169" s="29">
        <f>IF(OR(H169=0,H169=10),0,IF(OR(H169=1,H169=11),6,IF(OR(H169=2,H169=12),19,IF(OR(H169=3,H169=13),17.5,0))))</f>
        <v>19</v>
      </c>
      <c r="J169" s="25"/>
    </row>
    <row r="170" spans="1:10" ht="12.75">
      <c r="A170" s="24">
        <v>164</v>
      </c>
      <c r="B170" s="24"/>
      <c r="C170" s="24"/>
      <c r="D170" s="24"/>
      <c r="E170" s="25"/>
      <c r="F170" s="25">
        <f>IF(OR(H170=11,H170=12),(E170/(100+I170)*I170)*VALUTA!$D$18,(E170)/(100+I170)*I170)</f>
        <v>0</v>
      </c>
      <c r="G170" s="13">
        <f>IF(H170=4,E170*VALUTA!$D$10,IF(H170=5,E170*VALUTA!$D$11,IF(H170=6,E170*VALUTA!$D$12,IF(H170=7,E170*VALUTA!$D$13,IF(H170=8,E170*VALUTA!$D$14,IF(H170=9,E170*VALUTA!$D$15,IF(OR(H170=10,H170=11,H170=12,H170=13),(E170*VALUTA!$D$18)-F170,(+E170-F170))))))))</f>
        <v>0</v>
      </c>
      <c r="H170" s="24">
        <v>2</v>
      </c>
      <c r="I170" s="29">
        <f>IF(OR(H170=0,H170=10),0,IF(OR(H170=1,H170=11),6,IF(OR(H170=2,H170=12),19,IF(OR(H170=3,H170=13),17.5,0))))</f>
        <v>19</v>
      </c>
      <c r="J170" s="25"/>
    </row>
    <row r="171" spans="1:10" ht="12.75">
      <c r="A171" s="24">
        <v>165</v>
      </c>
      <c r="B171" s="24"/>
      <c r="C171" s="24"/>
      <c r="D171" s="24"/>
      <c r="E171" s="25"/>
      <c r="F171" s="25">
        <f>IF(OR(H171=11,H171=12),(E171/(100+I171)*I171)*VALUTA!$D$18,(E171)/(100+I171)*I171)</f>
        <v>0</v>
      </c>
      <c r="G171" s="13">
        <f>IF(H171=4,E171*VALUTA!$D$10,IF(H171=5,E171*VALUTA!$D$11,IF(H171=6,E171*VALUTA!$D$12,IF(H171=7,E171*VALUTA!$D$13,IF(H171=8,E171*VALUTA!$D$14,IF(H171=9,E171*VALUTA!$D$15,IF(OR(H171=10,H171=11,H171=12,H171=13),(E171*VALUTA!$D$18)-F171,(+E171-F171))))))))</f>
        <v>0</v>
      </c>
      <c r="H171" s="24">
        <v>2</v>
      </c>
      <c r="I171" s="29">
        <f>IF(OR(H171=0,H171=10),0,IF(OR(H171=1,H171=11),6,IF(OR(H171=2,H171=12),19,IF(OR(H171=3,H171=13),17.5,0))))</f>
        <v>19</v>
      </c>
      <c r="J171" s="25"/>
    </row>
    <row r="172" spans="1:10" ht="12.75">
      <c r="A172" s="24">
        <v>166</v>
      </c>
      <c r="B172" s="24"/>
      <c r="C172" s="24"/>
      <c r="D172" s="24"/>
      <c r="E172" s="25"/>
      <c r="F172" s="25">
        <f>IF(OR(H172=11,H172=12),(E172/(100+I172)*I172)*VALUTA!$D$18,(E172)/(100+I172)*I172)</f>
        <v>0</v>
      </c>
      <c r="G172" s="13">
        <f>IF(H172=4,E172*VALUTA!$D$10,IF(H172=5,E172*VALUTA!$D$11,IF(H172=6,E172*VALUTA!$D$12,IF(H172=7,E172*VALUTA!$D$13,IF(H172=8,E172*VALUTA!$D$14,IF(H172=9,E172*VALUTA!$D$15,IF(OR(H172=10,H172=11,H172=12,H172=13),(E172*VALUTA!$D$18)-F172,(+E172-F172))))))))</f>
        <v>0</v>
      </c>
      <c r="H172" s="24">
        <v>2</v>
      </c>
      <c r="I172" s="29">
        <f>IF(OR(H172=0,H172=10),0,IF(OR(H172=1,H172=11),6,IF(OR(H172=2,H172=12),19,IF(OR(H172=3,H172=13),17.5,0))))</f>
        <v>19</v>
      </c>
      <c r="J172" s="25"/>
    </row>
    <row r="173" spans="1:10" ht="12.75">
      <c r="A173" s="24">
        <v>167</v>
      </c>
      <c r="B173" s="24"/>
      <c r="C173" s="24"/>
      <c r="D173" s="24"/>
      <c r="E173" s="25"/>
      <c r="F173" s="25">
        <f>IF(OR(H173=11,H173=12),(E173/(100+I173)*I173)*VALUTA!$D$18,(E173)/(100+I173)*I173)</f>
        <v>0</v>
      </c>
      <c r="G173" s="13">
        <f>IF(H173=4,E173*VALUTA!$D$10,IF(H173=5,E173*VALUTA!$D$11,IF(H173=6,E173*VALUTA!$D$12,IF(H173=7,E173*VALUTA!$D$13,IF(H173=8,E173*VALUTA!$D$14,IF(H173=9,E173*VALUTA!$D$15,IF(OR(H173=10,H173=11,H173=12,H173=13),(E173*VALUTA!$D$18)-F173,(+E173-F173))))))))</f>
        <v>0</v>
      </c>
      <c r="H173" s="24">
        <v>2</v>
      </c>
      <c r="I173" s="29">
        <f>IF(OR(H173=0,H173=10),0,IF(OR(H173=1,H173=11),6,IF(OR(H173=2,H173=12),19,IF(OR(H173=3,H173=13),17.5,0))))</f>
        <v>19</v>
      </c>
      <c r="J173" s="25"/>
    </row>
    <row r="174" spans="1:10" ht="12.75">
      <c r="A174" s="24">
        <v>168</v>
      </c>
      <c r="B174" s="24"/>
      <c r="C174" s="24"/>
      <c r="D174" s="24"/>
      <c r="E174" s="25"/>
      <c r="F174" s="25">
        <f>IF(OR(H174=11,H174=12),(E174/(100+I174)*I174)*VALUTA!$D$18,(E174)/(100+I174)*I174)</f>
        <v>0</v>
      </c>
      <c r="G174" s="13">
        <f>IF(H174=4,E174*VALUTA!$D$10,IF(H174=5,E174*VALUTA!$D$11,IF(H174=6,E174*VALUTA!$D$12,IF(H174=7,E174*VALUTA!$D$13,IF(H174=8,E174*VALUTA!$D$14,IF(H174=9,E174*VALUTA!$D$15,IF(OR(H174=10,H174=11,H174=12,H174=13),(E174*VALUTA!$D$18)-F174,(+E174-F174))))))))</f>
        <v>0</v>
      </c>
      <c r="H174" s="24">
        <v>2</v>
      </c>
      <c r="I174" s="29">
        <f>IF(OR(H174=0,H174=10),0,IF(OR(H174=1,H174=11),6,IF(OR(H174=2,H174=12),19,IF(OR(H174=3,H174=13),17.5,0))))</f>
        <v>19</v>
      </c>
      <c r="J174" s="25"/>
    </row>
    <row r="175" spans="1:10" ht="12.75">
      <c r="A175" s="24">
        <v>169</v>
      </c>
      <c r="B175" s="24"/>
      <c r="C175" s="24"/>
      <c r="D175" s="24"/>
      <c r="E175" s="25"/>
      <c r="F175" s="25">
        <f>IF(OR(H175=11,H175=12),(E175/(100+I175)*I175)*VALUTA!$D$18,(E175)/(100+I175)*I175)</f>
        <v>0</v>
      </c>
      <c r="G175" s="13">
        <f>IF(H175=4,E175*VALUTA!$D$10,IF(H175=5,E175*VALUTA!$D$11,IF(H175=6,E175*VALUTA!$D$12,IF(H175=7,E175*VALUTA!$D$13,IF(H175=8,E175*VALUTA!$D$14,IF(H175=9,E175*VALUTA!$D$15,IF(OR(H175=10,H175=11,H175=12,H175=13),(E175*VALUTA!$D$18)-F175,(+E175-F175))))))))</f>
        <v>0</v>
      </c>
      <c r="H175" s="24">
        <v>2</v>
      </c>
      <c r="I175" s="29">
        <f>IF(OR(H175=0,H175=10),0,IF(OR(H175=1,H175=11),6,IF(OR(H175=2,H175=12),19,IF(OR(H175=3,H175=13),17.5,0))))</f>
        <v>19</v>
      </c>
      <c r="J175" s="25"/>
    </row>
    <row r="176" spans="1:10" ht="12.75">
      <c r="A176" s="24">
        <v>170</v>
      </c>
      <c r="B176" s="24"/>
      <c r="C176" s="24"/>
      <c r="D176" s="24"/>
      <c r="E176" s="25"/>
      <c r="F176" s="25">
        <f>IF(OR(H176=11,H176=12),(E176/(100+I176)*I176)*VALUTA!$D$18,(E176)/(100+I176)*I176)</f>
        <v>0</v>
      </c>
      <c r="G176" s="13">
        <f>IF(H176=4,E176*VALUTA!$D$10,IF(H176=5,E176*VALUTA!$D$11,IF(H176=6,E176*VALUTA!$D$12,IF(H176=7,E176*VALUTA!$D$13,IF(H176=8,E176*VALUTA!$D$14,IF(H176=9,E176*VALUTA!$D$15,IF(OR(H176=10,H176=11,H176=12,H176=13),(E176*VALUTA!$D$18)-F176,(+E176-F176))))))))</f>
        <v>0</v>
      </c>
      <c r="H176" s="24">
        <v>2</v>
      </c>
      <c r="I176" s="29">
        <f>IF(OR(H176=0,H176=10),0,IF(OR(H176=1,H176=11),6,IF(OR(H176=2,H176=12),19,IF(OR(H176=3,H176=13),17.5,0))))</f>
        <v>19</v>
      </c>
      <c r="J176" s="25"/>
    </row>
    <row r="177" spans="1:10" ht="12.75">
      <c r="A177" s="24">
        <v>171</v>
      </c>
      <c r="B177" s="24"/>
      <c r="C177" s="24"/>
      <c r="D177" s="24"/>
      <c r="E177" s="25"/>
      <c r="F177" s="25">
        <f>IF(OR(H177=11,H177=12),(E177/(100+I177)*I177)*VALUTA!$D$18,(E177)/(100+I177)*I177)</f>
        <v>0</v>
      </c>
      <c r="G177" s="13">
        <f>IF(H177=4,E177*VALUTA!$D$10,IF(H177=5,E177*VALUTA!$D$11,IF(H177=6,E177*VALUTA!$D$12,IF(H177=7,E177*VALUTA!$D$13,IF(H177=8,E177*VALUTA!$D$14,IF(H177=9,E177*VALUTA!$D$15,IF(OR(H177=10,H177=11,H177=12,H177=13),(E177*VALUTA!$D$18)-F177,(+E177-F177))))))))</f>
        <v>0</v>
      </c>
      <c r="H177" s="24">
        <v>2</v>
      </c>
      <c r="I177" s="29">
        <f>IF(OR(H177=0,H177=10),0,IF(OR(H177=1,H177=11),6,IF(OR(H177=2,H177=12),19,IF(OR(H177=3,H177=13),17.5,0))))</f>
        <v>19</v>
      </c>
      <c r="J177" s="25"/>
    </row>
    <row r="178" spans="1:10" ht="12.75">
      <c r="A178" s="24">
        <v>172</v>
      </c>
      <c r="B178" s="24"/>
      <c r="C178" s="24"/>
      <c r="D178" s="24"/>
      <c r="E178" s="25"/>
      <c r="F178" s="25">
        <f>IF(OR(H178=11,H178=12),(E178/(100+I178)*I178)*VALUTA!$D$18,(E178)/(100+I178)*I178)</f>
        <v>0</v>
      </c>
      <c r="G178" s="13">
        <f>IF(H178=4,E178*VALUTA!$D$10,IF(H178=5,E178*VALUTA!$D$11,IF(H178=6,E178*VALUTA!$D$12,IF(H178=7,E178*VALUTA!$D$13,IF(H178=8,E178*VALUTA!$D$14,IF(H178=9,E178*VALUTA!$D$15,IF(OR(H178=10,H178=11,H178=12,H178=13),(E178*VALUTA!$D$18)-F178,(+E178-F178))))))))</f>
        <v>0</v>
      </c>
      <c r="H178" s="24">
        <v>2</v>
      </c>
      <c r="I178" s="29">
        <f>IF(OR(H178=0,H178=10),0,IF(OR(H178=1,H178=11),6,IF(OR(H178=2,H178=12),19,IF(OR(H178=3,H178=13),17.5,0))))</f>
        <v>19</v>
      </c>
      <c r="J178" s="25"/>
    </row>
    <row r="179" spans="1:10" ht="12.75">
      <c r="A179" s="24">
        <v>173</v>
      </c>
      <c r="B179" s="24"/>
      <c r="C179" s="24"/>
      <c r="D179" s="24"/>
      <c r="E179" s="25"/>
      <c r="F179" s="25">
        <f>IF(OR(H179=11,H179=12),(E179/(100+I179)*I179)*VALUTA!$D$18,(E179)/(100+I179)*I179)</f>
        <v>0</v>
      </c>
      <c r="G179" s="13">
        <f>IF(H179=4,E179*VALUTA!$D$10,IF(H179=5,E179*VALUTA!$D$11,IF(H179=6,E179*VALUTA!$D$12,IF(H179=7,E179*VALUTA!$D$13,IF(H179=8,E179*VALUTA!$D$14,IF(H179=9,E179*VALUTA!$D$15,IF(OR(H179=10,H179=11,H179=12,H179=13),(E179*VALUTA!$D$18)-F179,(+E179-F179))))))))</f>
        <v>0</v>
      </c>
      <c r="H179" s="24">
        <v>2</v>
      </c>
      <c r="I179" s="29">
        <f>IF(OR(H179=0,H179=10),0,IF(OR(H179=1,H179=11),6,IF(OR(H179=2,H179=12),19,IF(OR(H179=3,H179=13),17.5,0))))</f>
        <v>19</v>
      </c>
      <c r="J179" s="25"/>
    </row>
    <row r="180" spans="1:10" ht="12.75">
      <c r="A180" s="24">
        <v>174</v>
      </c>
      <c r="B180" s="24"/>
      <c r="C180" s="24"/>
      <c r="D180" s="24"/>
      <c r="E180" s="25"/>
      <c r="F180" s="25">
        <f>IF(OR(H180=11,H180=12),(E180/(100+I180)*I180)*VALUTA!$D$18,(E180)/(100+I180)*I180)</f>
        <v>0</v>
      </c>
      <c r="G180" s="13">
        <f>IF(H180=4,E180*VALUTA!$D$10,IF(H180=5,E180*VALUTA!$D$11,IF(H180=6,E180*VALUTA!$D$12,IF(H180=7,E180*VALUTA!$D$13,IF(H180=8,E180*VALUTA!$D$14,IF(H180=9,E180*VALUTA!$D$15,IF(OR(H180=10,H180=11,H180=12,H180=13),(E180*VALUTA!$D$18)-F180,(+E180-F180))))))))</f>
        <v>0</v>
      </c>
      <c r="H180" s="24">
        <v>2</v>
      </c>
      <c r="I180" s="29">
        <f>IF(OR(H180=0,H180=10),0,IF(OR(H180=1,H180=11),6,IF(OR(H180=2,H180=12),19,IF(OR(H180=3,H180=13),17.5,0))))</f>
        <v>19</v>
      </c>
      <c r="J180" s="25"/>
    </row>
    <row r="181" spans="1:10" ht="12.75">
      <c r="A181" s="24">
        <v>175</v>
      </c>
      <c r="B181" s="24"/>
      <c r="C181" s="24"/>
      <c r="D181" s="24"/>
      <c r="E181" s="25"/>
      <c r="F181" s="25">
        <f>IF(OR(H181=11,H181=12),(E181/(100+I181)*I181)*VALUTA!$D$18,(E181)/(100+I181)*I181)</f>
        <v>0</v>
      </c>
      <c r="G181" s="13">
        <f>IF(H181=4,E181*VALUTA!$D$10,IF(H181=5,E181*VALUTA!$D$11,IF(H181=6,E181*VALUTA!$D$12,IF(H181=7,E181*VALUTA!$D$13,IF(H181=8,E181*VALUTA!$D$14,IF(H181=9,E181*VALUTA!$D$15,IF(OR(H181=10,H181=11,H181=12,H181=13),(E181*VALUTA!$D$18)-F181,(+E181-F181))))))))</f>
        <v>0</v>
      </c>
      <c r="H181" s="24">
        <v>2</v>
      </c>
      <c r="I181" s="29">
        <f>IF(OR(H181=0,H181=10),0,IF(OR(H181=1,H181=11),6,IF(OR(H181=2,H181=12),19,IF(OR(H181=3,H181=13),17.5,0))))</f>
        <v>19</v>
      </c>
      <c r="J181" s="25"/>
    </row>
    <row r="182" spans="1:10" ht="12.75">
      <c r="A182" s="24">
        <v>176</v>
      </c>
      <c r="B182" s="24"/>
      <c r="C182" s="24"/>
      <c r="D182" s="24"/>
      <c r="E182" s="25"/>
      <c r="F182" s="25">
        <f>IF(OR(H182=11,H182=12),(E182/(100+I182)*I182)*VALUTA!$D$18,(E182)/(100+I182)*I182)</f>
        <v>0</v>
      </c>
      <c r="G182" s="13">
        <f>IF(H182=4,E182*VALUTA!$D$10,IF(H182=5,E182*VALUTA!$D$11,IF(H182=6,E182*VALUTA!$D$12,IF(H182=7,E182*VALUTA!$D$13,IF(H182=8,E182*VALUTA!$D$14,IF(H182=9,E182*VALUTA!$D$15,IF(OR(H182=10,H182=11,H182=12,H182=13),(E182*VALUTA!$D$18)-F182,(+E182-F182))))))))</f>
        <v>0</v>
      </c>
      <c r="H182" s="24">
        <v>2</v>
      </c>
      <c r="I182" s="29">
        <f>IF(OR(H182=0,H182=10),0,IF(OR(H182=1,H182=11),6,IF(OR(H182=2,H182=12),19,IF(OR(H182=3,H182=13),17.5,0))))</f>
        <v>19</v>
      </c>
      <c r="J182" s="25"/>
    </row>
    <row r="183" spans="1:10" ht="12.75">
      <c r="A183" s="24">
        <v>177</v>
      </c>
      <c r="B183" s="24"/>
      <c r="C183" s="24"/>
      <c r="D183" s="24"/>
      <c r="E183" s="25"/>
      <c r="F183" s="25">
        <f>IF(OR(H183=11,H183=12),(E183/(100+I183)*I183)*VALUTA!$D$18,(E183)/(100+I183)*I183)</f>
        <v>0</v>
      </c>
      <c r="G183" s="13">
        <f>IF(H183=4,E183*VALUTA!$D$10,IF(H183=5,E183*VALUTA!$D$11,IF(H183=6,E183*VALUTA!$D$12,IF(H183=7,E183*VALUTA!$D$13,IF(H183=8,E183*VALUTA!$D$14,IF(H183=9,E183*VALUTA!$D$15,IF(OR(H183=10,H183=11,H183=12,H183=13),(E183*VALUTA!$D$18)-F183,(+E183-F183))))))))</f>
        <v>0</v>
      </c>
      <c r="H183" s="24">
        <v>2</v>
      </c>
      <c r="I183" s="29">
        <f>IF(OR(H183=0,H183=10),0,IF(OR(H183=1,H183=11),6,IF(OR(H183=2,H183=12),19,IF(OR(H183=3,H183=13),17.5,0))))</f>
        <v>19</v>
      </c>
      <c r="J183" s="25"/>
    </row>
    <row r="184" spans="1:10" ht="12.75">
      <c r="A184" s="24">
        <v>178</v>
      </c>
      <c r="B184" s="24"/>
      <c r="C184" s="24"/>
      <c r="D184" s="24"/>
      <c r="E184" s="25"/>
      <c r="F184" s="25">
        <f>IF(OR(H184=11,H184=12),(E184/(100+I184)*I184)*VALUTA!$D$18,(E184)/(100+I184)*I184)</f>
        <v>0</v>
      </c>
      <c r="G184" s="13">
        <f>IF(H184=4,E184*VALUTA!$D$10,IF(H184=5,E184*VALUTA!$D$11,IF(H184=6,E184*VALUTA!$D$12,IF(H184=7,E184*VALUTA!$D$13,IF(H184=8,E184*VALUTA!$D$14,IF(H184=9,E184*VALUTA!$D$15,IF(OR(H184=10,H184=11,H184=12,H184=13),(E184*VALUTA!$D$18)-F184,(+E184-F184))))))))</f>
        <v>0</v>
      </c>
      <c r="H184" s="24">
        <v>2</v>
      </c>
      <c r="I184" s="29">
        <f>IF(OR(H184=0,H184=10),0,IF(OR(H184=1,H184=11),6,IF(OR(H184=2,H184=12),19,IF(OR(H184=3,H184=13),17.5,0))))</f>
        <v>19</v>
      </c>
      <c r="J184" s="25"/>
    </row>
    <row r="185" spans="1:10" ht="12.75">
      <c r="A185" s="24">
        <v>179</v>
      </c>
      <c r="B185" s="24"/>
      <c r="C185" s="24"/>
      <c r="D185" s="24"/>
      <c r="E185" s="25"/>
      <c r="F185" s="25">
        <f>IF(OR(H185=11,H185=12),(E185/(100+I185)*I185)*VALUTA!$D$18,(E185)/(100+I185)*I185)</f>
        <v>0</v>
      </c>
      <c r="G185" s="13">
        <f>IF(H185=4,E185*VALUTA!$D$10,IF(H185=5,E185*VALUTA!$D$11,IF(H185=6,E185*VALUTA!$D$12,IF(H185=7,E185*VALUTA!$D$13,IF(H185=8,E185*VALUTA!$D$14,IF(H185=9,E185*VALUTA!$D$15,IF(OR(H185=10,H185=11,H185=12,H185=13),(E185*VALUTA!$D$18)-F185,(+E185-F185))))))))</f>
        <v>0</v>
      </c>
      <c r="H185" s="24">
        <v>2</v>
      </c>
      <c r="I185" s="29">
        <f>IF(OR(H185=0,H185=10),0,IF(OR(H185=1,H185=11),6,IF(OR(H185=2,H185=12),19,IF(OR(H185=3,H185=13),17.5,0))))</f>
        <v>19</v>
      </c>
      <c r="J185" s="25"/>
    </row>
    <row r="186" spans="1:10" ht="12.75">
      <c r="A186" s="24">
        <v>180</v>
      </c>
      <c r="B186" s="24"/>
      <c r="C186" s="24"/>
      <c r="D186" s="24"/>
      <c r="E186" s="25"/>
      <c r="F186" s="25">
        <f>IF(OR(H186=11,H186=12),(E186/(100+I186)*I186)*VALUTA!$D$18,(E186)/(100+I186)*I186)</f>
        <v>0</v>
      </c>
      <c r="G186" s="13">
        <f>IF(H186=4,E186*VALUTA!$D$10,IF(H186=5,E186*VALUTA!$D$11,IF(H186=6,E186*VALUTA!$D$12,IF(H186=7,E186*VALUTA!$D$13,IF(H186=8,E186*VALUTA!$D$14,IF(H186=9,E186*VALUTA!$D$15,IF(OR(H186=10,H186=11,H186=12,H186=13),(E186*VALUTA!$D$18)-F186,(+E186-F186))))))))</f>
        <v>0</v>
      </c>
      <c r="H186" s="24">
        <v>2</v>
      </c>
      <c r="I186" s="29">
        <f>IF(OR(H186=0,H186=10),0,IF(OR(H186=1,H186=11),6,IF(OR(H186=2,H186=12),19,IF(OR(H186=3,H186=13),17.5,0))))</f>
        <v>19</v>
      </c>
      <c r="J186" s="25"/>
    </row>
    <row r="187" spans="1:10" ht="12.75">
      <c r="A187" s="24">
        <v>181</v>
      </c>
      <c r="B187" s="24"/>
      <c r="C187" s="24"/>
      <c r="D187" s="24"/>
      <c r="E187" s="25"/>
      <c r="F187" s="25">
        <f>IF(OR(H187=11,H187=12),(E187/(100+I187)*I187)*VALUTA!$D$18,(E187)/(100+I187)*I187)</f>
        <v>0</v>
      </c>
      <c r="G187" s="13">
        <f>IF(H187=4,E187*VALUTA!$D$10,IF(H187=5,E187*VALUTA!$D$11,IF(H187=6,E187*VALUTA!$D$12,IF(H187=7,E187*VALUTA!$D$13,IF(H187=8,E187*VALUTA!$D$14,IF(H187=9,E187*VALUTA!$D$15,IF(OR(H187=10,H187=11,H187=12,H187=13),(E187*VALUTA!$D$18)-F187,(+E187-F187))))))))</f>
        <v>0</v>
      </c>
      <c r="H187" s="24">
        <v>2</v>
      </c>
      <c r="I187" s="29">
        <f>IF(OR(H187=0,H187=10),0,IF(OR(H187=1,H187=11),6,IF(OR(H187=2,H187=12),19,IF(OR(H187=3,H187=13),17.5,0))))</f>
        <v>19</v>
      </c>
      <c r="J187" s="25"/>
    </row>
    <row r="188" spans="1:10" ht="12.75">
      <c r="A188" s="24">
        <v>182</v>
      </c>
      <c r="B188" s="24"/>
      <c r="C188" s="24"/>
      <c r="D188" s="24"/>
      <c r="E188" s="25"/>
      <c r="F188" s="25">
        <f>IF(OR(H188=11,H188=12),(E188/(100+I188)*I188)*VALUTA!$D$18,(E188)/(100+I188)*I188)</f>
        <v>0</v>
      </c>
      <c r="G188" s="13">
        <f>IF(H188=4,E188*VALUTA!$D$10,IF(H188=5,E188*VALUTA!$D$11,IF(H188=6,E188*VALUTA!$D$12,IF(H188=7,E188*VALUTA!$D$13,IF(H188=8,E188*VALUTA!$D$14,IF(H188=9,E188*VALUTA!$D$15,IF(OR(H188=10,H188=11,H188=12,H188=13),(E188*VALUTA!$D$18)-F188,(+E188-F188))))))))</f>
        <v>0</v>
      </c>
      <c r="H188" s="24">
        <v>2</v>
      </c>
      <c r="I188" s="29">
        <f>IF(OR(H188=0,H188=10),0,IF(OR(H188=1,H188=11),6,IF(OR(H188=2,H188=12),19,IF(OR(H188=3,H188=13),17.5,0))))</f>
        <v>19</v>
      </c>
      <c r="J188" s="25"/>
    </row>
    <row r="189" spans="1:10" ht="12.75">
      <c r="A189" s="24">
        <v>183</v>
      </c>
      <c r="B189" s="24"/>
      <c r="C189" s="24"/>
      <c r="D189" s="24"/>
      <c r="E189" s="25"/>
      <c r="F189" s="25">
        <f>IF(OR(H189=11,H189=12),(E189/(100+I189)*I189)*VALUTA!$D$18,(E189)/(100+I189)*I189)</f>
        <v>0</v>
      </c>
      <c r="G189" s="13">
        <f>IF(H189=4,E189*VALUTA!$D$10,IF(H189=5,E189*VALUTA!$D$11,IF(H189=6,E189*VALUTA!$D$12,IF(H189=7,E189*VALUTA!$D$13,IF(H189=8,E189*VALUTA!$D$14,IF(H189=9,E189*VALUTA!$D$15,IF(OR(H189=10,H189=11,H189=12,H189=13),(E189*VALUTA!$D$18)-F189,(+E189-F189))))))))</f>
        <v>0</v>
      </c>
      <c r="H189" s="24">
        <v>2</v>
      </c>
      <c r="I189" s="29">
        <f>IF(OR(H189=0,H189=10),0,IF(OR(H189=1,H189=11),6,IF(OR(H189=2,H189=12),19,IF(OR(H189=3,H189=13),17.5,0))))</f>
        <v>19</v>
      </c>
      <c r="J189" s="25"/>
    </row>
    <row r="190" spans="1:10" ht="12.75">
      <c r="A190" s="24">
        <v>184</v>
      </c>
      <c r="B190" s="24"/>
      <c r="C190" s="24"/>
      <c r="D190" s="24"/>
      <c r="E190" s="25"/>
      <c r="F190" s="25">
        <f>IF(OR(H190=11,H190=12),(E190/(100+I190)*I190)*VALUTA!$D$18,(E190)/(100+I190)*I190)</f>
        <v>0</v>
      </c>
      <c r="G190" s="13">
        <f>IF(H190=4,E190*VALUTA!$D$10,IF(H190=5,E190*VALUTA!$D$11,IF(H190=6,E190*VALUTA!$D$12,IF(H190=7,E190*VALUTA!$D$13,IF(H190=8,E190*VALUTA!$D$14,IF(H190=9,E190*VALUTA!$D$15,IF(OR(H190=10,H190=11,H190=12,H190=13),(E190*VALUTA!$D$18)-F190,(+E190-F190))))))))</f>
        <v>0</v>
      </c>
      <c r="H190" s="24">
        <v>2</v>
      </c>
      <c r="I190" s="29">
        <f>IF(OR(H190=0,H190=10),0,IF(OR(H190=1,H190=11),6,IF(OR(H190=2,H190=12),19,IF(OR(H190=3,H190=13),17.5,0))))</f>
        <v>19</v>
      </c>
      <c r="J190" s="25"/>
    </row>
    <row r="191" spans="1:10" ht="12.75">
      <c r="A191" s="24">
        <v>185</v>
      </c>
      <c r="B191" s="24"/>
      <c r="C191" s="24"/>
      <c r="D191" s="24"/>
      <c r="E191" s="25"/>
      <c r="F191" s="25">
        <f>IF(OR(H191=11,H191=12),(E191/(100+I191)*I191)*VALUTA!$D$18,(E191)/(100+I191)*I191)</f>
        <v>0</v>
      </c>
      <c r="G191" s="13">
        <f>IF(H191=4,E191*VALUTA!$D$10,IF(H191=5,E191*VALUTA!$D$11,IF(H191=6,E191*VALUTA!$D$12,IF(H191=7,E191*VALUTA!$D$13,IF(H191=8,E191*VALUTA!$D$14,IF(H191=9,E191*VALUTA!$D$15,IF(OR(H191=10,H191=11,H191=12,H191=13),(E191*VALUTA!$D$18)-F191,(+E191-F191))))))))</f>
        <v>0</v>
      </c>
      <c r="H191" s="24">
        <v>2</v>
      </c>
      <c r="I191" s="29">
        <f>IF(OR(H191=0,H191=10),0,IF(OR(H191=1,H191=11),6,IF(OR(H191=2,H191=12),19,IF(OR(H191=3,H191=13),17.5,0))))</f>
        <v>19</v>
      </c>
      <c r="J191" s="25"/>
    </row>
    <row r="192" spans="1:10" ht="12.75">
      <c r="A192" s="24">
        <v>186</v>
      </c>
      <c r="B192" s="24"/>
      <c r="C192" s="24"/>
      <c r="D192" s="24"/>
      <c r="E192" s="25"/>
      <c r="F192" s="25">
        <f>IF(OR(H192=11,H192=12),(E192/(100+I192)*I192)*VALUTA!$D$18,(E192)/(100+I192)*I192)</f>
        <v>0</v>
      </c>
      <c r="G192" s="13">
        <f>IF(H192=4,E192*VALUTA!$D$10,IF(H192=5,E192*VALUTA!$D$11,IF(H192=6,E192*VALUTA!$D$12,IF(H192=7,E192*VALUTA!$D$13,IF(H192=8,E192*VALUTA!$D$14,IF(H192=9,E192*VALUTA!$D$15,IF(OR(H192=10,H192=11,H192=12,H192=13),(E192*VALUTA!$D$18)-F192,(+E192-F192))))))))</f>
        <v>0</v>
      </c>
      <c r="H192" s="24">
        <v>2</v>
      </c>
      <c r="I192" s="29">
        <f>IF(OR(H192=0,H192=10),0,IF(OR(H192=1,H192=11),6,IF(OR(H192=2,H192=12),19,IF(OR(H192=3,H192=13),17.5,0))))</f>
        <v>19</v>
      </c>
      <c r="J192" s="25"/>
    </row>
    <row r="193" spans="1:10" ht="12.75">
      <c r="A193" s="24">
        <v>187</v>
      </c>
      <c r="B193" s="24"/>
      <c r="C193" s="24"/>
      <c r="D193" s="24"/>
      <c r="E193" s="25"/>
      <c r="F193" s="25">
        <f>IF(OR(H193=11,H193=12),(E193/(100+I193)*I193)*VALUTA!$D$18,(E193)/(100+I193)*I193)</f>
        <v>0</v>
      </c>
      <c r="G193" s="13">
        <f>IF(H193=4,E193*VALUTA!$D$10,IF(H193=5,E193*VALUTA!$D$11,IF(H193=6,E193*VALUTA!$D$12,IF(H193=7,E193*VALUTA!$D$13,IF(H193=8,E193*VALUTA!$D$14,IF(H193=9,E193*VALUTA!$D$15,IF(OR(H193=10,H193=11,H193=12,H193=13),(E193*VALUTA!$D$18)-F193,(+E193-F193))))))))</f>
        <v>0</v>
      </c>
      <c r="H193" s="24">
        <v>2</v>
      </c>
      <c r="I193" s="29">
        <f>IF(OR(H193=0,H193=10),0,IF(OR(H193=1,H193=11),6,IF(OR(H193=2,H193=12),19,IF(OR(H193=3,H193=13),17.5,0))))</f>
        <v>19</v>
      </c>
      <c r="J193" s="25"/>
    </row>
    <row r="194" spans="1:10" ht="12.75">
      <c r="A194" s="24">
        <v>188</v>
      </c>
      <c r="B194" s="24"/>
      <c r="C194" s="24"/>
      <c r="D194" s="24"/>
      <c r="E194" s="25"/>
      <c r="F194" s="25">
        <f>IF(OR(H194=11,H194=12),(E194/(100+I194)*I194)*VALUTA!$D$18,(E194)/(100+I194)*I194)</f>
        <v>0</v>
      </c>
      <c r="G194" s="13">
        <f>IF(H194=4,E194*VALUTA!$D$10,IF(H194=5,E194*VALUTA!$D$11,IF(H194=6,E194*VALUTA!$D$12,IF(H194=7,E194*VALUTA!$D$13,IF(H194=8,E194*VALUTA!$D$14,IF(H194=9,E194*VALUTA!$D$15,IF(OR(H194=10,H194=11,H194=12,H194=13),(E194*VALUTA!$D$18)-F194,(+E194-F194))))))))</f>
        <v>0</v>
      </c>
      <c r="H194" s="24">
        <v>2</v>
      </c>
      <c r="I194" s="29">
        <f>IF(OR(H194=0,H194=10),0,IF(OR(H194=1,H194=11),6,IF(OR(H194=2,H194=12),19,IF(OR(H194=3,H194=13),17.5,0))))</f>
        <v>19</v>
      </c>
      <c r="J194" s="25"/>
    </row>
    <row r="195" spans="1:10" ht="12.75">
      <c r="A195" s="24">
        <v>189</v>
      </c>
      <c r="B195" s="24"/>
      <c r="C195" s="24"/>
      <c r="D195" s="24"/>
      <c r="E195" s="25"/>
      <c r="F195" s="25">
        <f>IF(OR(H195=11,H195=12),(E195/(100+I195)*I195)*VALUTA!$D$18,(E195)/(100+I195)*I195)</f>
        <v>0</v>
      </c>
      <c r="G195" s="13">
        <f>IF(H195=4,E195*VALUTA!$D$10,IF(H195=5,E195*VALUTA!$D$11,IF(H195=6,E195*VALUTA!$D$12,IF(H195=7,E195*VALUTA!$D$13,IF(H195=8,E195*VALUTA!$D$14,IF(H195=9,E195*VALUTA!$D$15,IF(OR(H195=10,H195=11,H195=12,H195=13),(E195*VALUTA!$D$18)-F195,(+E195-F195))))))))</f>
        <v>0</v>
      </c>
      <c r="H195" s="24">
        <v>2</v>
      </c>
      <c r="I195" s="29">
        <f>IF(OR(H195=0,H195=10),0,IF(OR(H195=1,H195=11),6,IF(OR(H195=2,H195=12),19,IF(OR(H195=3,H195=13),17.5,0))))</f>
        <v>19</v>
      </c>
      <c r="J195" s="25"/>
    </row>
    <row r="196" spans="1:10" ht="12.75">
      <c r="A196" s="24">
        <v>190</v>
      </c>
      <c r="B196" s="24"/>
      <c r="C196" s="24"/>
      <c r="D196" s="24"/>
      <c r="E196" s="25"/>
      <c r="F196" s="25">
        <f>IF(OR(H196=11,H196=12),(E196/(100+I196)*I196)*VALUTA!$D$18,(E196)/(100+I196)*I196)</f>
        <v>0</v>
      </c>
      <c r="G196" s="13">
        <f>IF(H196=4,E196*VALUTA!$D$10,IF(H196=5,E196*VALUTA!$D$11,IF(H196=6,E196*VALUTA!$D$12,IF(H196=7,E196*VALUTA!$D$13,IF(H196=8,E196*VALUTA!$D$14,IF(H196=9,E196*VALUTA!$D$15,IF(OR(H196=10,H196=11,H196=12,H196=13),(E196*VALUTA!$D$18)-F196,(+E196-F196))))))))</f>
        <v>0</v>
      </c>
      <c r="H196" s="24">
        <v>2</v>
      </c>
      <c r="I196" s="29">
        <f>IF(OR(H196=0,H196=10),0,IF(OR(H196=1,H196=11),6,IF(OR(H196=2,H196=12),19,IF(OR(H196=3,H196=13),17.5,0))))</f>
        <v>19</v>
      </c>
      <c r="J196" s="25"/>
    </row>
    <row r="197" spans="1:10" ht="12.75">
      <c r="A197" s="24">
        <v>191</v>
      </c>
      <c r="B197" s="24"/>
      <c r="C197" s="24"/>
      <c r="D197" s="24"/>
      <c r="E197" s="25"/>
      <c r="F197" s="25">
        <f>IF(OR(H197=11,H197=12),(E197/(100+I197)*I197)*VALUTA!$D$18,(E197)/(100+I197)*I197)</f>
        <v>0</v>
      </c>
      <c r="G197" s="13">
        <f>IF(H197=4,E197*VALUTA!$D$10,IF(H197=5,E197*VALUTA!$D$11,IF(H197=6,E197*VALUTA!$D$12,IF(H197=7,E197*VALUTA!$D$13,IF(H197=8,E197*VALUTA!$D$14,IF(H197=9,E197*VALUTA!$D$15,IF(OR(H197=10,H197=11,H197=12,H197=13),(E197*VALUTA!$D$18)-F197,(+E197-F197))))))))</f>
        <v>0</v>
      </c>
      <c r="H197" s="24">
        <v>2</v>
      </c>
      <c r="I197" s="29">
        <f>IF(OR(H197=0,H197=10),0,IF(OR(H197=1,H197=11),6,IF(OR(H197=2,H197=12),19,IF(OR(H197=3,H197=13),17.5,0))))</f>
        <v>19</v>
      </c>
      <c r="J197" s="25"/>
    </row>
    <row r="198" spans="1:10" ht="12.75">
      <c r="A198" s="24">
        <v>192</v>
      </c>
      <c r="B198" s="24"/>
      <c r="C198" s="24"/>
      <c r="D198" s="24"/>
      <c r="E198" s="25"/>
      <c r="F198" s="25">
        <f>IF(OR(H198=11,H198=12),(E198/(100+I198)*I198)*VALUTA!$D$18,(E198)/(100+I198)*I198)</f>
        <v>0</v>
      </c>
      <c r="G198" s="13">
        <f>IF(H198=4,E198*VALUTA!$D$10,IF(H198=5,E198*VALUTA!$D$11,IF(H198=6,E198*VALUTA!$D$12,IF(H198=7,E198*VALUTA!$D$13,IF(H198=8,E198*VALUTA!$D$14,IF(H198=9,E198*VALUTA!$D$15,IF(OR(H198=10,H198=11,H198=12,H198=13),(E198*VALUTA!$D$18)-F198,(+E198-F198))))))))</f>
        <v>0</v>
      </c>
      <c r="H198" s="24">
        <v>2</v>
      </c>
      <c r="I198" s="29">
        <f>IF(OR(H198=0,H198=10),0,IF(OR(H198=1,H198=11),6,IF(OR(H198=2,H198=12),19,IF(OR(H198=3,H198=13),17.5,0))))</f>
        <v>19</v>
      </c>
      <c r="J198" s="25"/>
    </row>
    <row r="199" spans="1:10" ht="12.75">
      <c r="A199" s="24">
        <v>193</v>
      </c>
      <c r="B199" s="24"/>
      <c r="C199" s="24"/>
      <c r="D199" s="24"/>
      <c r="E199" s="25"/>
      <c r="F199" s="25">
        <f>IF(OR(H199=11,H199=12),(E199/(100+I199)*I199)*VALUTA!$D$18,(E199)/(100+I199)*I199)</f>
        <v>0</v>
      </c>
      <c r="G199" s="13">
        <f>IF(H199=4,E199*VALUTA!$D$10,IF(H199=5,E199*VALUTA!$D$11,IF(H199=6,E199*VALUTA!$D$12,IF(H199=7,E199*VALUTA!$D$13,IF(H199=8,E199*VALUTA!$D$14,IF(H199=9,E199*VALUTA!$D$15,IF(OR(H199=10,H199=11,H199=12,H199=13),(E199*VALUTA!$D$18)-F199,(+E199-F199))))))))</f>
        <v>0</v>
      </c>
      <c r="H199" s="24">
        <v>2</v>
      </c>
      <c r="I199" s="29">
        <f>IF(OR(H199=0,H199=10),0,IF(OR(H199=1,H199=11),6,IF(OR(H199=2,H199=12),19,IF(OR(H199=3,H199=13),17.5,0))))</f>
        <v>19</v>
      </c>
      <c r="J199" s="25"/>
    </row>
    <row r="200" spans="1:10" ht="12.75">
      <c r="A200" s="24">
        <v>194</v>
      </c>
      <c r="B200" s="24"/>
      <c r="C200" s="24"/>
      <c r="D200" s="24"/>
      <c r="E200" s="25"/>
      <c r="F200" s="25">
        <f>IF(OR(H200=11,H200=12),(E200/(100+I200)*I200)*VALUTA!$D$18,(E200)/(100+I200)*I200)</f>
        <v>0</v>
      </c>
      <c r="G200" s="13">
        <f>IF(H200=4,E200*VALUTA!$D$10,IF(H200=5,E200*VALUTA!$D$11,IF(H200=6,E200*VALUTA!$D$12,IF(H200=7,E200*VALUTA!$D$13,IF(H200=8,E200*VALUTA!$D$14,IF(H200=9,E200*VALUTA!$D$15,IF(OR(H200=10,H200=11,H200=12,H200=13),(E200*VALUTA!$D$18)-F200,(+E200-F200))))))))</f>
        <v>0</v>
      </c>
      <c r="H200" s="24">
        <v>2</v>
      </c>
      <c r="I200" s="29">
        <f>IF(OR(H200=0,H200=10),0,IF(OR(H200=1,H200=11),6,IF(OR(H200=2,H200=12),19,IF(OR(H200=3,H200=13),17.5,0))))</f>
        <v>19</v>
      </c>
      <c r="J200" s="25"/>
    </row>
    <row r="201" spans="1:10" ht="12.75">
      <c r="A201" s="24">
        <v>195</v>
      </c>
      <c r="B201" s="24"/>
      <c r="C201" s="24"/>
      <c r="D201" s="24"/>
      <c r="E201" s="25"/>
      <c r="F201" s="25">
        <f>IF(OR(H201=11,H201=12),(E201/(100+I201)*I201)*VALUTA!$D$18,(E201)/(100+I201)*I201)</f>
        <v>0</v>
      </c>
      <c r="G201" s="13">
        <f>IF(H201=4,E201*VALUTA!$D$10,IF(H201=5,E201*VALUTA!$D$11,IF(H201=6,E201*VALUTA!$D$12,IF(H201=7,E201*VALUTA!$D$13,IF(H201=8,E201*VALUTA!$D$14,IF(H201=9,E201*VALUTA!$D$15,IF(OR(H201=10,H201=11,H201=12,H201=13),(E201*VALUTA!$D$18)-F201,(+E201-F201))))))))</f>
        <v>0</v>
      </c>
      <c r="H201" s="24">
        <v>2</v>
      </c>
      <c r="I201" s="29">
        <f>IF(OR(H201=0,H201=10),0,IF(OR(H201=1,H201=11),6,IF(OR(H201=2,H201=12),19,IF(OR(H201=3,H201=13),17.5,0))))</f>
        <v>19</v>
      </c>
      <c r="J201" s="25"/>
    </row>
    <row r="202" spans="1:10" ht="12.75">
      <c r="A202" s="24">
        <v>196</v>
      </c>
      <c r="B202" s="24"/>
      <c r="C202" s="24"/>
      <c r="D202" s="24"/>
      <c r="E202" s="25"/>
      <c r="F202" s="25">
        <f>IF(OR(H202=11,H202=12),(E202/(100+I202)*I202)*VALUTA!$D$18,(E202)/(100+I202)*I202)</f>
        <v>0</v>
      </c>
      <c r="G202" s="13">
        <f>IF(H202=4,E202*VALUTA!$D$10,IF(H202=5,E202*VALUTA!$D$11,IF(H202=6,E202*VALUTA!$D$12,IF(H202=7,E202*VALUTA!$D$13,IF(H202=8,E202*VALUTA!$D$14,IF(H202=9,E202*VALUTA!$D$15,IF(OR(H202=10,H202=11,H202=12,H202=13),(E202*VALUTA!$D$18)-F202,(+E202-F202))))))))</f>
        <v>0</v>
      </c>
      <c r="H202" s="24">
        <v>2</v>
      </c>
      <c r="I202" s="29">
        <f>IF(OR(H202=0,H202=10),0,IF(OR(H202=1,H202=11),6,IF(OR(H202=2,H202=12),19,IF(OR(H202=3,H202=13),17.5,0))))</f>
        <v>19</v>
      </c>
      <c r="J202" s="25"/>
    </row>
    <row r="203" spans="1:10" ht="12.75">
      <c r="A203" s="24">
        <v>197</v>
      </c>
      <c r="B203" s="24"/>
      <c r="C203" s="24"/>
      <c r="D203" s="24"/>
      <c r="E203" s="25"/>
      <c r="F203" s="25">
        <f>IF(OR(H203=11,H203=12),(E203/(100+I203)*I203)*VALUTA!$D$18,(E203)/(100+I203)*I203)</f>
        <v>0</v>
      </c>
      <c r="G203" s="13">
        <f>IF(H203=4,E203*VALUTA!$D$10,IF(H203=5,E203*VALUTA!$D$11,IF(H203=6,E203*VALUTA!$D$12,IF(H203=7,E203*VALUTA!$D$13,IF(H203=8,E203*VALUTA!$D$14,IF(H203=9,E203*VALUTA!$D$15,IF(OR(H203=10,H203=11,H203=12,H203=13),(E203*VALUTA!$D$18)-F203,(+E203-F203))))))))</f>
        <v>0</v>
      </c>
      <c r="H203" s="24">
        <v>2</v>
      </c>
      <c r="I203" s="29">
        <f>IF(OR(H203=0,H203=10),0,IF(OR(H203=1,H203=11),6,IF(OR(H203=2,H203=12),19,IF(OR(H203=3,H203=13),17.5,0))))</f>
        <v>19</v>
      </c>
      <c r="J203" s="25"/>
    </row>
    <row r="204" spans="1:10" ht="12.75">
      <c r="A204" s="24">
        <v>198</v>
      </c>
      <c r="B204" s="24"/>
      <c r="C204" s="24"/>
      <c r="D204" s="24"/>
      <c r="E204" s="25"/>
      <c r="F204" s="25">
        <f>IF(OR(H204=11,H204=12),(E204/(100+I204)*I204)*VALUTA!$D$18,(E204)/(100+I204)*I204)</f>
        <v>0</v>
      </c>
      <c r="G204" s="13">
        <f>IF(H204=4,E204*VALUTA!$D$10,IF(H204=5,E204*VALUTA!$D$11,IF(H204=6,E204*VALUTA!$D$12,IF(H204=7,E204*VALUTA!$D$13,IF(H204=8,E204*VALUTA!$D$14,IF(H204=9,E204*VALUTA!$D$15,IF(OR(H204=10,H204=11,H204=12,H204=13),(E204*VALUTA!$D$18)-F204,(+E204-F204))))))))</f>
        <v>0</v>
      </c>
      <c r="H204" s="24">
        <v>2</v>
      </c>
      <c r="I204" s="29">
        <f>IF(OR(H204=0,H204=10),0,IF(OR(H204=1,H204=11),6,IF(OR(H204=2,H204=12),19,IF(OR(H204=3,H204=13),17.5,0))))</f>
        <v>19</v>
      </c>
      <c r="J204" s="25"/>
    </row>
    <row r="205" spans="1:10" ht="12.75">
      <c r="A205" s="24">
        <v>199</v>
      </c>
      <c r="B205" s="24"/>
      <c r="C205" s="24"/>
      <c r="D205" s="24"/>
      <c r="E205" s="25"/>
      <c r="F205" s="25">
        <f>IF(OR(H205=11,H205=12),(E205/(100+I205)*I205)*VALUTA!$D$18,(E205)/(100+I205)*I205)</f>
        <v>0</v>
      </c>
      <c r="G205" s="13">
        <f>IF(H205=4,E205*VALUTA!$D$10,IF(H205=5,E205*VALUTA!$D$11,IF(H205=6,E205*VALUTA!$D$12,IF(H205=7,E205*VALUTA!$D$13,IF(H205=8,E205*VALUTA!$D$14,IF(H205=9,E205*VALUTA!$D$15,IF(OR(H205=10,H205=11,H205=12,H205=13),(E205*VALUTA!$D$18)-F205,(+E205-F205))))))))</f>
        <v>0</v>
      </c>
      <c r="H205" s="24">
        <v>2</v>
      </c>
      <c r="I205" s="29">
        <f>IF(OR(H205=0,H205=10),0,IF(OR(H205=1,H205=11),6,IF(OR(H205=2,H205=12),19,IF(OR(H205=3,H205=13),17.5,0))))</f>
        <v>19</v>
      </c>
      <c r="J205" s="25"/>
    </row>
    <row r="206" spans="1:10" ht="12.75">
      <c r="A206" s="24">
        <v>200</v>
      </c>
      <c r="B206" s="24"/>
      <c r="C206" s="24"/>
      <c r="D206" s="24"/>
      <c r="E206" s="25"/>
      <c r="F206" s="25">
        <f>IF(OR(H206=11,H206=12),(E206/(100+I206)*I206)*VALUTA!$D$18,(E206)/(100+I206)*I206)</f>
        <v>0</v>
      </c>
      <c r="G206" s="13">
        <f>IF(H206=4,E206*VALUTA!$D$10,IF(H206=5,E206*VALUTA!$D$11,IF(H206=6,E206*VALUTA!$D$12,IF(H206=7,E206*VALUTA!$D$13,IF(H206=8,E206*VALUTA!$D$14,IF(H206=9,E206*VALUTA!$D$15,IF(OR(H206=10,H206=11,H206=12,H206=13),(E206*VALUTA!$D$18)-F206,(+E206-F206))))))))</f>
        <v>0</v>
      </c>
      <c r="H206" s="24">
        <v>2</v>
      </c>
      <c r="I206" s="29">
        <f>IF(OR(H206=0,H206=10),0,IF(OR(H206=1,H206=11),6,IF(OR(H206=2,H206=12),19,IF(OR(H206=3,H206=13),17.5,0))))</f>
        <v>19</v>
      </c>
      <c r="J206" s="25"/>
    </row>
    <row r="207" spans="1:10" ht="12.75">
      <c r="A207" s="24">
        <v>201</v>
      </c>
      <c r="B207" s="24"/>
      <c r="C207" s="24"/>
      <c r="D207" s="24"/>
      <c r="E207" s="25"/>
      <c r="F207" s="25">
        <f>IF(OR(H207=11,H207=12),(E207/(100+I207)*I207)*VALUTA!$D$18,(E207)/(100+I207)*I207)</f>
        <v>0</v>
      </c>
      <c r="G207" s="13">
        <f>IF(H207=4,E207*VALUTA!$D$10,IF(H207=5,E207*VALUTA!$D$11,IF(H207=6,E207*VALUTA!$D$12,IF(H207=7,E207*VALUTA!$D$13,IF(H207=8,E207*VALUTA!$D$14,IF(H207=9,E207*VALUTA!$D$15,IF(OR(H207=10,H207=11,H207=12,H207=13),(E207*VALUTA!$D$18)-F207,(+E207-F207))))))))</f>
        <v>0</v>
      </c>
      <c r="H207" s="24">
        <v>2</v>
      </c>
      <c r="I207" s="29">
        <f>IF(OR(H207=0,H207=10),0,IF(OR(H207=1,H207=11),6,IF(OR(H207=2,H207=12),19,IF(OR(H207=3,H207=13),17.5,0))))</f>
        <v>19</v>
      </c>
      <c r="J207" s="25"/>
    </row>
    <row r="208" spans="1:10" ht="12.75">
      <c r="A208" s="24">
        <v>202</v>
      </c>
      <c r="B208" s="24"/>
      <c r="C208" s="24"/>
      <c r="D208" s="24"/>
      <c r="E208" s="25"/>
      <c r="F208" s="25">
        <f>IF(OR(H208=11,H208=12),(E208/(100+I208)*I208)*VALUTA!$D$18,(E208)/(100+I208)*I208)</f>
        <v>0</v>
      </c>
      <c r="G208" s="13">
        <f>IF(H208=4,E208*VALUTA!$D$10,IF(H208=5,E208*VALUTA!$D$11,IF(H208=6,E208*VALUTA!$D$12,IF(H208=7,E208*VALUTA!$D$13,IF(H208=8,E208*VALUTA!$D$14,IF(H208=9,E208*VALUTA!$D$15,IF(OR(H208=10,H208=11,H208=12,H208=13),(E208*VALUTA!$D$18)-F208,(+E208-F208))))))))</f>
        <v>0</v>
      </c>
      <c r="H208" s="24">
        <v>2</v>
      </c>
      <c r="I208" s="29">
        <f>IF(OR(H208=0,H208=10),0,IF(OR(H208=1,H208=11),6,IF(OR(H208=2,H208=12),19,IF(OR(H208=3,H208=13),17.5,0))))</f>
        <v>19</v>
      </c>
      <c r="J208" s="25"/>
    </row>
    <row r="209" spans="1:10" ht="12.75">
      <c r="A209" s="24">
        <v>203</v>
      </c>
      <c r="B209" s="24"/>
      <c r="C209" s="24"/>
      <c r="D209" s="24"/>
      <c r="E209" s="25"/>
      <c r="F209" s="25">
        <f>IF(OR(H209=11,H209=12),(E209/(100+I209)*I209)*VALUTA!$D$18,(E209)/(100+I209)*I209)</f>
        <v>0</v>
      </c>
      <c r="G209" s="13">
        <f>IF(H209=4,E209*VALUTA!$D$10,IF(H209=5,E209*VALUTA!$D$11,IF(H209=6,E209*VALUTA!$D$12,IF(H209=7,E209*VALUTA!$D$13,IF(H209=8,E209*VALUTA!$D$14,IF(H209=9,E209*VALUTA!$D$15,IF(OR(H209=10,H209=11,H209=12,H209=13),(E209*VALUTA!$D$18)-F209,(+E209-F209))))))))</f>
        <v>0</v>
      </c>
      <c r="H209" s="24">
        <v>2</v>
      </c>
      <c r="I209" s="29">
        <f>IF(OR(H209=0,H209=10),0,IF(OR(H209=1,H209=11),6,IF(OR(H209=2,H209=12),19,IF(OR(H209=3,H209=13),17.5,0))))</f>
        <v>19</v>
      </c>
      <c r="J209" s="25"/>
    </row>
    <row r="210" spans="1:10" ht="12.75">
      <c r="A210" s="24">
        <v>204</v>
      </c>
      <c r="B210" s="24"/>
      <c r="C210" s="24"/>
      <c r="D210" s="24"/>
      <c r="E210" s="25"/>
      <c r="F210" s="25">
        <f>IF(OR(H210=11,H210=12),(E210/(100+I210)*I210)*VALUTA!$D$18,(E210)/(100+I210)*I210)</f>
        <v>0</v>
      </c>
      <c r="G210" s="13">
        <f>IF(H210=4,E210*VALUTA!$D$10,IF(H210=5,E210*VALUTA!$D$11,IF(H210=6,E210*VALUTA!$D$12,IF(H210=7,E210*VALUTA!$D$13,IF(H210=8,E210*VALUTA!$D$14,IF(H210=9,E210*VALUTA!$D$15,IF(OR(H210=10,H210=11,H210=12,H210=13),(E210*VALUTA!$D$18)-F210,(+E210-F210))))))))</f>
        <v>0</v>
      </c>
      <c r="H210" s="24">
        <v>2</v>
      </c>
      <c r="I210" s="29">
        <f>IF(OR(H210=0,H210=10),0,IF(OR(H210=1,H210=11),6,IF(OR(H210=2,H210=12),19,IF(OR(H210=3,H210=13),17.5,0))))</f>
        <v>19</v>
      </c>
      <c r="J210" s="25"/>
    </row>
    <row r="211" spans="1:10" ht="12.75">
      <c r="A211" s="24">
        <v>205</v>
      </c>
      <c r="B211" s="24"/>
      <c r="C211" s="24"/>
      <c r="D211" s="24"/>
      <c r="E211" s="25"/>
      <c r="F211" s="25">
        <f>IF(OR(H211=11,H211=12),(E211/(100+I211)*I211)*VALUTA!$D$18,(E211)/(100+I211)*I211)</f>
        <v>0</v>
      </c>
      <c r="G211" s="13">
        <f>IF(H211=4,E211*VALUTA!$D$10,IF(H211=5,E211*VALUTA!$D$11,IF(H211=6,E211*VALUTA!$D$12,IF(H211=7,E211*VALUTA!$D$13,IF(H211=8,E211*VALUTA!$D$14,IF(H211=9,E211*VALUTA!$D$15,IF(OR(H211=10,H211=11,H211=12,H211=13),(E211*VALUTA!$D$18)-F211,(+E211-F211))))))))</f>
        <v>0</v>
      </c>
      <c r="H211" s="24">
        <v>2</v>
      </c>
      <c r="I211" s="29">
        <f>IF(OR(H211=0,H211=10),0,IF(OR(H211=1,H211=11),6,IF(OR(H211=2,H211=12),19,IF(OR(H211=3,H211=13),17.5,0))))</f>
        <v>19</v>
      </c>
      <c r="J211" s="25"/>
    </row>
    <row r="212" spans="1:10" ht="12.75">
      <c r="A212" s="24">
        <v>206</v>
      </c>
      <c r="B212" s="24"/>
      <c r="C212" s="24"/>
      <c r="D212" s="24"/>
      <c r="E212" s="25"/>
      <c r="F212" s="25">
        <f>IF(OR(H212=11,H212=12),(E212/(100+I212)*I212)*VALUTA!$D$18,(E212)/(100+I212)*I212)</f>
        <v>0</v>
      </c>
      <c r="G212" s="13">
        <f>IF(H212=4,E212*VALUTA!$D$10,IF(H212=5,E212*VALUTA!$D$11,IF(H212=6,E212*VALUTA!$D$12,IF(H212=7,E212*VALUTA!$D$13,IF(H212=8,E212*VALUTA!$D$14,IF(H212=9,E212*VALUTA!$D$15,IF(OR(H212=10,H212=11,H212=12,H212=13),(E212*VALUTA!$D$18)-F212,(+E212-F212))))))))</f>
        <v>0</v>
      </c>
      <c r="H212" s="24">
        <v>2</v>
      </c>
      <c r="I212" s="29">
        <f>IF(OR(H212=0,H212=10),0,IF(OR(H212=1,H212=11),6,IF(OR(H212=2,H212=12),19,IF(OR(H212=3,H212=13),17.5,0))))</f>
        <v>19</v>
      </c>
      <c r="J212" s="25"/>
    </row>
    <row r="213" spans="1:10" ht="12.75">
      <c r="A213" s="24">
        <v>207</v>
      </c>
      <c r="B213" s="24"/>
      <c r="C213" s="24"/>
      <c r="D213" s="24"/>
      <c r="E213" s="25"/>
      <c r="F213" s="25">
        <f>IF(OR(H213=11,H213=12),(E213/(100+I213)*I213)*VALUTA!$D$18,(E213)/(100+I213)*I213)</f>
        <v>0</v>
      </c>
      <c r="G213" s="13">
        <f>IF(H213=4,E213*VALUTA!$D$10,IF(H213=5,E213*VALUTA!$D$11,IF(H213=6,E213*VALUTA!$D$12,IF(H213=7,E213*VALUTA!$D$13,IF(H213=8,E213*VALUTA!$D$14,IF(H213=9,E213*VALUTA!$D$15,IF(OR(H213=10,H213=11,H213=12,H213=13),(E213*VALUTA!$D$18)-F213,(+E213-F213))))))))</f>
        <v>0</v>
      </c>
      <c r="H213" s="24">
        <v>2</v>
      </c>
      <c r="I213" s="29">
        <f>IF(OR(H213=0,H213=10),0,IF(OR(H213=1,H213=11),6,IF(OR(H213=2,H213=12),19,IF(OR(H213=3,H213=13),17.5,0))))</f>
        <v>19</v>
      </c>
      <c r="J213" s="25"/>
    </row>
    <row r="214" spans="1:10" ht="12.75">
      <c r="A214" s="24">
        <v>208</v>
      </c>
      <c r="B214" s="24"/>
      <c r="C214" s="24"/>
      <c r="D214" s="24"/>
      <c r="E214" s="25"/>
      <c r="F214" s="25">
        <f>IF(OR(H214=11,H214=12),(E214/(100+I214)*I214)*VALUTA!$D$18,(E214)/(100+I214)*I214)</f>
        <v>0</v>
      </c>
      <c r="G214" s="13">
        <f>IF(H214=4,E214*VALUTA!$D$10,IF(H214=5,E214*VALUTA!$D$11,IF(H214=6,E214*VALUTA!$D$12,IF(H214=7,E214*VALUTA!$D$13,IF(H214=8,E214*VALUTA!$D$14,IF(H214=9,E214*VALUTA!$D$15,IF(OR(H214=10,H214=11,H214=12,H214=13),(E214*VALUTA!$D$18)-F214,(+E214-F214))))))))</f>
        <v>0</v>
      </c>
      <c r="H214" s="24">
        <v>2</v>
      </c>
      <c r="I214" s="29">
        <f>IF(OR(H214=0,H214=10),0,IF(OR(H214=1,H214=11),6,IF(OR(H214=2,H214=12),19,IF(OR(H214=3,H214=13),17.5,0))))</f>
        <v>19</v>
      </c>
      <c r="J214" s="25"/>
    </row>
    <row r="215" spans="1:10" ht="12.75">
      <c r="A215" s="24">
        <v>209</v>
      </c>
      <c r="B215" s="24"/>
      <c r="C215" s="24"/>
      <c r="D215" s="24"/>
      <c r="E215" s="25"/>
      <c r="F215" s="25">
        <f>IF(OR(H215=11,H215=12),(E215/(100+I215)*I215)*VALUTA!$D$18,(E215)/(100+I215)*I215)</f>
        <v>0</v>
      </c>
      <c r="G215" s="13">
        <f>IF(H215=4,E215*VALUTA!$D$10,IF(H215=5,E215*VALUTA!$D$11,IF(H215=6,E215*VALUTA!$D$12,IF(H215=7,E215*VALUTA!$D$13,IF(H215=8,E215*VALUTA!$D$14,IF(H215=9,E215*VALUTA!$D$15,IF(OR(H215=10,H215=11,H215=12,H215=13),(E215*VALUTA!$D$18)-F215,(+E215-F215))))))))</f>
        <v>0</v>
      </c>
      <c r="H215" s="24">
        <v>2</v>
      </c>
      <c r="I215" s="29">
        <f>IF(OR(H215=0,H215=10),0,IF(OR(H215=1,H215=11),6,IF(OR(H215=2,H215=12),19,IF(OR(H215=3,H215=13),17.5,0))))</f>
        <v>19</v>
      </c>
      <c r="J215" s="25"/>
    </row>
    <row r="216" spans="1:10" ht="12.75">
      <c r="A216" s="24">
        <v>210</v>
      </c>
      <c r="B216" s="24"/>
      <c r="C216" s="24"/>
      <c r="D216" s="24"/>
      <c r="E216" s="25"/>
      <c r="F216" s="25">
        <f>IF(OR(H216=11,H216=12),(E216/(100+I216)*I216)*VALUTA!$D$18,(E216)/(100+I216)*I216)</f>
        <v>0</v>
      </c>
      <c r="G216" s="13">
        <f>IF(H216=4,E216*VALUTA!$D$10,IF(H216=5,E216*VALUTA!$D$11,IF(H216=6,E216*VALUTA!$D$12,IF(H216=7,E216*VALUTA!$D$13,IF(H216=8,E216*VALUTA!$D$14,IF(H216=9,E216*VALUTA!$D$15,IF(OR(H216=10,H216=11,H216=12,H216=13),(E216*VALUTA!$D$18)-F216,(+E216-F216))))))))</f>
        <v>0</v>
      </c>
      <c r="H216" s="24">
        <v>2</v>
      </c>
      <c r="I216" s="29">
        <f>IF(OR(H216=0,H216=10),0,IF(OR(H216=1,H216=11),6,IF(OR(H216=2,H216=12),19,IF(OR(H216=3,H216=13),17.5,0))))</f>
        <v>19</v>
      </c>
      <c r="J216" s="25"/>
    </row>
    <row r="217" spans="1:10" ht="12.75">
      <c r="A217" s="24">
        <v>211</v>
      </c>
      <c r="B217" s="24"/>
      <c r="C217" s="24"/>
      <c r="D217" s="24"/>
      <c r="E217" s="25"/>
      <c r="F217" s="25">
        <f>IF(OR(H217=11,H217=12),(E217/(100+I217)*I217)*VALUTA!$D$18,(E217)/(100+I217)*I217)</f>
        <v>0</v>
      </c>
      <c r="G217" s="13">
        <f>IF(H217=4,E217*VALUTA!$D$10,IF(H217=5,E217*VALUTA!$D$11,IF(H217=6,E217*VALUTA!$D$12,IF(H217=7,E217*VALUTA!$D$13,IF(H217=8,E217*VALUTA!$D$14,IF(H217=9,E217*VALUTA!$D$15,IF(OR(H217=10,H217=11,H217=12,H217=13),(E217*VALUTA!$D$18)-F217,(+E217-F217))))))))</f>
        <v>0</v>
      </c>
      <c r="H217" s="24">
        <v>2</v>
      </c>
      <c r="I217" s="29">
        <f>IF(OR(H217=0,H217=10),0,IF(OR(H217=1,H217=11),6,IF(OR(H217=2,H217=12),19,IF(OR(H217=3,H217=13),17.5,0))))</f>
        <v>19</v>
      </c>
      <c r="J217" s="25"/>
    </row>
    <row r="218" spans="1:10" ht="12.75">
      <c r="A218" s="24">
        <v>212</v>
      </c>
      <c r="B218" s="24"/>
      <c r="C218" s="24"/>
      <c r="D218" s="24"/>
      <c r="E218" s="25"/>
      <c r="F218" s="25">
        <f>IF(OR(H218=11,H218=12),(E218/(100+I218)*I218)*VALUTA!$D$18,(E218)/(100+I218)*I218)</f>
        <v>0</v>
      </c>
      <c r="G218" s="13">
        <f>IF(H218=4,E218*VALUTA!$D$10,IF(H218=5,E218*VALUTA!$D$11,IF(H218=6,E218*VALUTA!$D$12,IF(H218=7,E218*VALUTA!$D$13,IF(H218=8,E218*VALUTA!$D$14,IF(H218=9,E218*VALUTA!$D$15,IF(OR(H218=10,H218=11,H218=12,H218=13),(E218*VALUTA!$D$18)-F218,(+E218-F218))))))))</f>
        <v>0</v>
      </c>
      <c r="H218" s="24">
        <v>2</v>
      </c>
      <c r="I218" s="29">
        <f>IF(OR(H218=0,H218=10),0,IF(OR(H218=1,H218=11),6,IF(OR(H218=2,H218=12),19,IF(OR(H218=3,H218=13),17.5,0))))</f>
        <v>19</v>
      </c>
      <c r="J218" s="25"/>
    </row>
    <row r="219" spans="1:10" ht="12.75">
      <c r="A219" s="24">
        <v>213</v>
      </c>
      <c r="B219" s="24"/>
      <c r="C219" s="24"/>
      <c r="D219" s="24"/>
      <c r="E219" s="25"/>
      <c r="F219" s="25">
        <f>IF(OR(H219=11,H219=12),(E219/(100+I219)*I219)*VALUTA!$D$18,(E219)/(100+I219)*I219)</f>
        <v>0</v>
      </c>
      <c r="G219" s="13">
        <f>IF(H219=4,E219*VALUTA!$D$10,IF(H219=5,E219*VALUTA!$D$11,IF(H219=6,E219*VALUTA!$D$12,IF(H219=7,E219*VALUTA!$D$13,IF(H219=8,E219*VALUTA!$D$14,IF(H219=9,E219*VALUTA!$D$15,IF(OR(H219=10,H219=11,H219=12,H219=13),(E219*VALUTA!$D$18)-F219,(+E219-F219))))))))</f>
        <v>0</v>
      </c>
      <c r="H219" s="24">
        <v>2</v>
      </c>
      <c r="I219" s="29">
        <f>IF(OR(H219=0,H219=10),0,IF(OR(H219=1,H219=11),6,IF(OR(H219=2,H219=12),19,IF(OR(H219=3,H219=13),17.5,0))))</f>
        <v>19</v>
      </c>
      <c r="J219" s="25"/>
    </row>
    <row r="220" spans="1:10" ht="12.75">
      <c r="A220" s="24">
        <v>214</v>
      </c>
      <c r="B220" s="24"/>
      <c r="C220" s="24"/>
      <c r="D220" s="24"/>
      <c r="E220" s="25"/>
      <c r="F220" s="25">
        <f>IF(OR(H220=11,H220=12),(E220/(100+I220)*I220)*VALUTA!$D$18,(E220)/(100+I220)*I220)</f>
        <v>0</v>
      </c>
      <c r="G220" s="13">
        <f>IF(H220=4,E220*VALUTA!$D$10,IF(H220=5,E220*VALUTA!$D$11,IF(H220=6,E220*VALUTA!$D$12,IF(H220=7,E220*VALUTA!$D$13,IF(H220=8,E220*VALUTA!$D$14,IF(H220=9,E220*VALUTA!$D$15,IF(OR(H220=10,H220=11,H220=12,H220=13),(E220*VALUTA!$D$18)-F220,(+E220-F220))))))))</f>
        <v>0</v>
      </c>
      <c r="H220" s="24">
        <v>2</v>
      </c>
      <c r="I220" s="29">
        <f>IF(OR(H220=0,H220=10),0,IF(OR(H220=1,H220=11),6,IF(OR(H220=2,H220=12),19,IF(OR(H220=3,H220=13),17.5,0))))</f>
        <v>19</v>
      </c>
      <c r="J220" s="25"/>
    </row>
    <row r="221" spans="1:10" ht="12.75">
      <c r="A221" s="24">
        <v>215</v>
      </c>
      <c r="B221" s="24"/>
      <c r="C221" s="24"/>
      <c r="D221" s="24"/>
      <c r="E221" s="25"/>
      <c r="F221" s="25">
        <f>IF(OR(H221=11,H221=12),(E221/(100+I221)*I221)*VALUTA!$D$18,(E221)/(100+I221)*I221)</f>
        <v>0</v>
      </c>
      <c r="G221" s="13">
        <f>IF(H221=4,E221*VALUTA!$D$10,IF(H221=5,E221*VALUTA!$D$11,IF(H221=6,E221*VALUTA!$D$12,IF(H221=7,E221*VALUTA!$D$13,IF(H221=8,E221*VALUTA!$D$14,IF(H221=9,E221*VALUTA!$D$15,IF(OR(H221=10,H221=11,H221=12,H221=13),(E221*VALUTA!$D$18)-F221,(+E221-F221))))))))</f>
        <v>0</v>
      </c>
      <c r="H221" s="24">
        <v>2</v>
      </c>
      <c r="I221" s="29">
        <f>IF(OR(H221=0,H221=10),0,IF(OR(H221=1,H221=11),6,IF(OR(H221=2,H221=12),19,IF(OR(H221=3,H221=13),17.5,0))))</f>
        <v>19</v>
      </c>
      <c r="J221" s="25"/>
    </row>
    <row r="222" spans="1:10" ht="12.75">
      <c r="A222" s="24">
        <v>216</v>
      </c>
      <c r="B222" s="24"/>
      <c r="C222" s="24"/>
      <c r="D222" s="24"/>
      <c r="E222" s="25"/>
      <c r="F222" s="25">
        <f>IF(OR(H222=11,H222=12),(E222/(100+I222)*I222)*VALUTA!$D$18,(E222)/(100+I222)*I222)</f>
        <v>0</v>
      </c>
      <c r="G222" s="13">
        <f>IF(H222=4,E222*VALUTA!$D$10,IF(H222=5,E222*VALUTA!$D$11,IF(H222=6,E222*VALUTA!$D$12,IF(H222=7,E222*VALUTA!$D$13,IF(H222=8,E222*VALUTA!$D$14,IF(H222=9,E222*VALUTA!$D$15,IF(OR(H222=10,H222=11,H222=12,H222=13),(E222*VALUTA!$D$18)-F222,(+E222-F222))))))))</f>
        <v>0</v>
      </c>
      <c r="H222" s="24">
        <v>2</v>
      </c>
      <c r="I222" s="29">
        <f>IF(OR(H222=0,H222=10),0,IF(OR(H222=1,H222=11),6,IF(OR(H222=2,H222=12),19,IF(OR(H222=3,H222=13),17.5,0))))</f>
        <v>19</v>
      </c>
      <c r="J222" s="25"/>
    </row>
    <row r="223" spans="1:10" ht="12.75">
      <c r="A223" s="24">
        <v>217</v>
      </c>
      <c r="B223" s="24"/>
      <c r="C223" s="24"/>
      <c r="D223" s="24"/>
      <c r="E223" s="25"/>
      <c r="F223" s="25">
        <f>IF(OR(H223=11,H223=12),(E223/(100+I223)*I223)*VALUTA!$D$18,(E223)/(100+I223)*I223)</f>
        <v>0</v>
      </c>
      <c r="G223" s="13">
        <f>IF(H223=4,E223*VALUTA!$D$10,IF(H223=5,E223*VALUTA!$D$11,IF(H223=6,E223*VALUTA!$D$12,IF(H223=7,E223*VALUTA!$D$13,IF(H223=8,E223*VALUTA!$D$14,IF(H223=9,E223*VALUTA!$D$15,IF(OR(H223=10,H223=11,H223=12,H223=13),(E223*VALUTA!$D$18)-F223,(+E223-F223))))))))</f>
        <v>0</v>
      </c>
      <c r="H223" s="24">
        <v>2</v>
      </c>
      <c r="I223" s="29">
        <f>IF(OR(H223=0,H223=10),0,IF(OR(H223=1,H223=11),6,IF(OR(H223=2,H223=12),19,IF(OR(H223=3,H223=13),17.5,0))))</f>
        <v>19</v>
      </c>
      <c r="J223" s="25"/>
    </row>
    <row r="224" spans="1:10" ht="12.75">
      <c r="A224" s="24">
        <v>218</v>
      </c>
      <c r="B224" s="24"/>
      <c r="C224" s="24"/>
      <c r="D224" s="24"/>
      <c r="E224" s="25"/>
      <c r="F224" s="25">
        <f>IF(OR(H224=11,H224=12),(E224/(100+I224)*I224)*VALUTA!$D$18,(E224)/(100+I224)*I224)</f>
        <v>0</v>
      </c>
      <c r="G224" s="13">
        <f>IF(H224=4,E224*VALUTA!$D$10,IF(H224=5,E224*VALUTA!$D$11,IF(H224=6,E224*VALUTA!$D$12,IF(H224=7,E224*VALUTA!$D$13,IF(H224=8,E224*VALUTA!$D$14,IF(H224=9,E224*VALUTA!$D$15,IF(OR(H224=10,H224=11,H224=12,H224=13),(E224*VALUTA!$D$18)-F224,(+E224-F224))))))))</f>
        <v>0</v>
      </c>
      <c r="H224" s="24">
        <v>2</v>
      </c>
      <c r="I224" s="29">
        <f>IF(OR(H224=0,H224=10),0,IF(OR(H224=1,H224=11),6,IF(OR(H224=2,H224=12),19,IF(OR(H224=3,H224=13),17.5,0))))</f>
        <v>19</v>
      </c>
      <c r="J224" s="25"/>
    </row>
    <row r="225" spans="1:10" ht="12.75">
      <c r="A225" s="24">
        <v>219</v>
      </c>
      <c r="B225" s="24"/>
      <c r="C225" s="24"/>
      <c r="D225" s="24"/>
      <c r="E225" s="25"/>
      <c r="F225" s="25">
        <f>IF(OR(H225=11,H225=12),(E225/(100+I225)*I225)*VALUTA!$D$18,(E225)/(100+I225)*I225)</f>
        <v>0</v>
      </c>
      <c r="G225" s="13">
        <f>IF(H225=4,E225*VALUTA!$D$10,IF(H225=5,E225*VALUTA!$D$11,IF(H225=6,E225*VALUTA!$D$12,IF(H225=7,E225*VALUTA!$D$13,IF(H225=8,E225*VALUTA!$D$14,IF(H225=9,E225*VALUTA!$D$15,IF(OR(H225=10,H225=11,H225=12,H225=13),(E225*VALUTA!$D$18)-F225,(+E225-F225))))))))</f>
        <v>0</v>
      </c>
      <c r="H225" s="24">
        <v>2</v>
      </c>
      <c r="I225" s="29">
        <f>IF(OR(H225=0,H225=10),0,IF(OR(H225=1,H225=11),6,IF(OR(H225=2,H225=12),19,IF(OR(H225=3,H225=13),17.5,0))))</f>
        <v>19</v>
      </c>
      <c r="J225" s="25"/>
    </row>
    <row r="226" spans="1:10" ht="12.75">
      <c r="A226" s="24">
        <v>220</v>
      </c>
      <c r="B226" s="24"/>
      <c r="C226" s="24"/>
      <c r="D226" s="24"/>
      <c r="E226" s="25"/>
      <c r="F226" s="25">
        <f>IF(OR(H226=11,H226=12),(E226/(100+I226)*I226)*VALUTA!$D$18,(E226)/(100+I226)*I226)</f>
        <v>0</v>
      </c>
      <c r="G226" s="13">
        <f>IF(H226=4,E226*VALUTA!$D$10,IF(H226=5,E226*VALUTA!$D$11,IF(H226=6,E226*VALUTA!$D$12,IF(H226=7,E226*VALUTA!$D$13,IF(H226=8,E226*VALUTA!$D$14,IF(H226=9,E226*VALUTA!$D$15,IF(OR(H226=10,H226=11,H226=12,H226=13),(E226*VALUTA!$D$18)-F226,(+E226-F226))))))))</f>
        <v>0</v>
      </c>
      <c r="H226" s="24">
        <v>2</v>
      </c>
      <c r="I226" s="29">
        <f>IF(OR(H226=0,H226=10),0,IF(OR(H226=1,H226=11),6,IF(OR(H226=2,H226=12),19,IF(OR(H226=3,H226=13),17.5,0))))</f>
        <v>19</v>
      </c>
      <c r="J226" s="25"/>
    </row>
    <row r="227" spans="1:10" ht="12.75">
      <c r="A227" s="24">
        <v>221</v>
      </c>
      <c r="B227" s="24"/>
      <c r="C227" s="24"/>
      <c r="D227" s="24"/>
      <c r="E227" s="25"/>
      <c r="F227" s="25">
        <f>IF(OR(H227=11,H227=12),(E227/(100+I227)*I227)*VALUTA!$D$18,(E227)/(100+I227)*I227)</f>
        <v>0</v>
      </c>
      <c r="G227" s="13">
        <f>IF(H227=4,E227*VALUTA!$D$10,IF(H227=5,E227*VALUTA!$D$11,IF(H227=6,E227*VALUTA!$D$12,IF(H227=7,E227*VALUTA!$D$13,IF(H227=8,E227*VALUTA!$D$14,IF(H227=9,E227*VALUTA!$D$15,IF(OR(H227=10,H227=11,H227=12,H227=13),(E227*VALUTA!$D$18)-F227,(+E227-F227))))))))</f>
        <v>0</v>
      </c>
      <c r="H227" s="24">
        <v>2</v>
      </c>
      <c r="I227" s="29">
        <f>IF(OR(H227=0,H227=10),0,IF(OR(H227=1,H227=11),6,IF(OR(H227=2,H227=12),19,IF(OR(H227=3,H227=13),17.5,0))))</f>
        <v>19</v>
      </c>
      <c r="J227" s="25"/>
    </row>
    <row r="228" spans="1:10" ht="12.75">
      <c r="A228" s="24">
        <v>222</v>
      </c>
      <c r="B228" s="24"/>
      <c r="C228" s="24"/>
      <c r="D228" s="24"/>
      <c r="E228" s="25"/>
      <c r="F228" s="25">
        <f>IF(OR(H228=11,H228=12),(E228/(100+I228)*I228)*VALUTA!$D$18,(E228)/(100+I228)*I228)</f>
        <v>0</v>
      </c>
      <c r="G228" s="13">
        <f>IF(H228=4,E228*VALUTA!$D$10,IF(H228=5,E228*VALUTA!$D$11,IF(H228=6,E228*VALUTA!$D$12,IF(H228=7,E228*VALUTA!$D$13,IF(H228=8,E228*VALUTA!$D$14,IF(H228=9,E228*VALUTA!$D$15,IF(OR(H228=10,H228=11,H228=12,H228=13),(E228*VALUTA!$D$18)-F228,(+E228-F228))))))))</f>
        <v>0</v>
      </c>
      <c r="H228" s="24">
        <v>2</v>
      </c>
      <c r="I228" s="29">
        <f>IF(OR(H228=0,H228=10),0,IF(OR(H228=1,H228=11),6,IF(OR(H228=2,H228=12),19,IF(OR(H228=3,H228=13),17.5,0))))</f>
        <v>19</v>
      </c>
      <c r="J228" s="25"/>
    </row>
    <row r="229" spans="1:10" ht="12.75">
      <c r="A229" s="24">
        <v>223</v>
      </c>
      <c r="B229" s="24"/>
      <c r="C229" s="24"/>
      <c r="D229" s="24"/>
      <c r="E229" s="25"/>
      <c r="F229" s="25">
        <f>IF(OR(H229=11,H229=12),(E229/(100+I229)*I229)*VALUTA!$D$18,(E229)/(100+I229)*I229)</f>
        <v>0</v>
      </c>
      <c r="G229" s="13">
        <f>IF(H229=4,E229*VALUTA!$D$10,IF(H229=5,E229*VALUTA!$D$11,IF(H229=6,E229*VALUTA!$D$12,IF(H229=7,E229*VALUTA!$D$13,IF(H229=8,E229*VALUTA!$D$14,IF(H229=9,E229*VALUTA!$D$15,IF(OR(H229=10,H229=11,H229=12,H229=13),(E229*VALUTA!$D$18)-F229,(+E229-F229))))))))</f>
        <v>0</v>
      </c>
      <c r="H229" s="24">
        <v>2</v>
      </c>
      <c r="I229" s="29">
        <f>IF(OR(H229=0,H229=10),0,IF(OR(H229=1,H229=11),6,IF(OR(H229=2,H229=12),19,IF(OR(H229=3,H229=13),17.5,0))))</f>
        <v>19</v>
      </c>
      <c r="J229" s="25"/>
    </row>
    <row r="230" spans="1:10" ht="12.75">
      <c r="A230" s="24">
        <v>224</v>
      </c>
      <c r="B230" s="24"/>
      <c r="C230" s="24"/>
      <c r="D230" s="24"/>
      <c r="E230" s="25"/>
      <c r="F230" s="25">
        <f>IF(OR(H230=11,H230=12),(E230/(100+I230)*I230)*VALUTA!$D$18,(E230)/(100+I230)*I230)</f>
        <v>0</v>
      </c>
      <c r="G230" s="13">
        <f>IF(H230=4,E230*VALUTA!$D$10,IF(H230=5,E230*VALUTA!$D$11,IF(H230=6,E230*VALUTA!$D$12,IF(H230=7,E230*VALUTA!$D$13,IF(H230=8,E230*VALUTA!$D$14,IF(H230=9,E230*VALUTA!$D$15,IF(OR(H230=10,H230=11,H230=12,H230=13),(E230*VALUTA!$D$18)-F230,(+E230-F230))))))))</f>
        <v>0</v>
      </c>
      <c r="H230" s="24">
        <v>2</v>
      </c>
      <c r="I230" s="29">
        <f>IF(OR(H230=0,H230=10),0,IF(OR(H230=1,H230=11),6,IF(OR(H230=2,H230=12),19,IF(OR(H230=3,H230=13),17.5,0))))</f>
        <v>19</v>
      </c>
      <c r="J230" s="25"/>
    </row>
    <row r="231" spans="1:10" ht="12.75">
      <c r="A231" s="24">
        <v>225</v>
      </c>
      <c r="B231" s="24"/>
      <c r="C231" s="24"/>
      <c r="D231" s="24"/>
      <c r="E231" s="25"/>
      <c r="F231" s="25">
        <f>IF(OR(H231=11,H231=12),(E231/(100+I231)*I231)*VALUTA!$D$18,(E231)/(100+I231)*I231)</f>
        <v>0</v>
      </c>
      <c r="G231" s="13">
        <f>IF(H231=4,E231*VALUTA!$D$10,IF(H231=5,E231*VALUTA!$D$11,IF(H231=6,E231*VALUTA!$D$12,IF(H231=7,E231*VALUTA!$D$13,IF(H231=8,E231*VALUTA!$D$14,IF(H231=9,E231*VALUTA!$D$15,IF(OR(H231=10,H231=11,H231=12,H231=13),(E231*VALUTA!$D$18)-F231,(+E231-F231))))))))</f>
        <v>0</v>
      </c>
      <c r="H231" s="24">
        <v>2</v>
      </c>
      <c r="I231" s="29">
        <f>IF(OR(H231=0,H231=10),0,IF(OR(H231=1,H231=11),6,IF(OR(H231=2,H231=12),19,IF(OR(H231=3,H231=13),17.5,0))))</f>
        <v>19</v>
      </c>
      <c r="J231" s="25"/>
    </row>
    <row r="232" spans="1:10" ht="12.75">
      <c r="A232" s="24">
        <v>226</v>
      </c>
      <c r="B232" s="24"/>
      <c r="C232" s="24"/>
      <c r="D232" s="24"/>
      <c r="E232" s="25"/>
      <c r="F232" s="25">
        <f>IF(OR(H232=11,H232=12),(E232/(100+I232)*I232)*VALUTA!$D$18,(E232)/(100+I232)*I232)</f>
        <v>0</v>
      </c>
      <c r="G232" s="13">
        <f>IF(H232=4,E232*VALUTA!$D$10,IF(H232=5,E232*VALUTA!$D$11,IF(H232=6,E232*VALUTA!$D$12,IF(H232=7,E232*VALUTA!$D$13,IF(H232=8,E232*VALUTA!$D$14,IF(H232=9,E232*VALUTA!$D$15,IF(OR(H232=10,H232=11,H232=12,H232=13),(E232*VALUTA!$D$18)-F232,(+E232-F232))))))))</f>
        <v>0</v>
      </c>
      <c r="H232" s="24">
        <v>2</v>
      </c>
      <c r="I232" s="29">
        <f>IF(OR(H232=0,H232=10),0,IF(OR(H232=1,H232=11),6,IF(OR(H232=2,H232=12),19,IF(OR(H232=3,H232=13),17.5,0))))</f>
        <v>19</v>
      </c>
      <c r="J232" s="25"/>
    </row>
    <row r="233" spans="1:10" ht="12.75">
      <c r="A233" s="24">
        <v>227</v>
      </c>
      <c r="B233" s="24"/>
      <c r="C233" s="24"/>
      <c r="D233" s="24"/>
      <c r="E233" s="25"/>
      <c r="F233" s="25">
        <f>IF(OR(H233=11,H233=12),(E233/(100+I233)*I233)*VALUTA!$D$18,(E233)/(100+I233)*I233)</f>
        <v>0</v>
      </c>
      <c r="G233" s="13">
        <f>IF(H233=4,E233*VALUTA!$D$10,IF(H233=5,E233*VALUTA!$D$11,IF(H233=6,E233*VALUTA!$D$12,IF(H233=7,E233*VALUTA!$D$13,IF(H233=8,E233*VALUTA!$D$14,IF(H233=9,E233*VALUTA!$D$15,IF(OR(H233=10,H233=11,H233=12,H233=13),(E233*VALUTA!$D$18)-F233,(+E233-F233))))))))</f>
        <v>0</v>
      </c>
      <c r="H233" s="24">
        <v>2</v>
      </c>
      <c r="I233" s="29">
        <f>IF(OR(H233=0,H233=10),0,IF(OR(H233=1,H233=11),6,IF(OR(H233=2,H233=12),19,IF(OR(H233=3,H233=13),17.5,0))))</f>
        <v>19</v>
      </c>
      <c r="J233" s="25"/>
    </row>
    <row r="234" spans="1:10" ht="12.75">
      <c r="A234" s="24">
        <v>228</v>
      </c>
      <c r="B234" s="24"/>
      <c r="C234" s="24"/>
      <c r="D234" s="24"/>
      <c r="E234" s="25"/>
      <c r="F234" s="25">
        <f>IF(OR(H234=11,H234=12),(E234/(100+I234)*I234)*VALUTA!$D$18,(E234)/(100+I234)*I234)</f>
        <v>0</v>
      </c>
      <c r="G234" s="13">
        <f>IF(H234=4,E234*VALUTA!$D$10,IF(H234=5,E234*VALUTA!$D$11,IF(H234=6,E234*VALUTA!$D$12,IF(H234=7,E234*VALUTA!$D$13,IF(H234=8,E234*VALUTA!$D$14,IF(H234=9,E234*VALUTA!$D$15,IF(OR(H234=10,H234=11,H234=12,H234=13),(E234*VALUTA!$D$18)-F234,(+E234-F234))))))))</f>
        <v>0</v>
      </c>
      <c r="H234" s="24">
        <v>2</v>
      </c>
      <c r="I234" s="29">
        <f>IF(OR(H234=0,H234=10),0,IF(OR(H234=1,H234=11),6,IF(OR(H234=2,H234=12),19,IF(OR(H234=3,H234=13),17.5,0))))</f>
        <v>19</v>
      </c>
      <c r="J234" s="25"/>
    </row>
    <row r="235" spans="1:10" ht="12.75">
      <c r="A235" s="24">
        <v>229</v>
      </c>
      <c r="B235" s="24"/>
      <c r="C235" s="24"/>
      <c r="D235" s="24"/>
      <c r="E235" s="25"/>
      <c r="F235" s="25">
        <f>IF(OR(H235=11,H235=12),(E235/(100+I235)*I235)*VALUTA!$D$18,(E235)/(100+I235)*I235)</f>
        <v>0</v>
      </c>
      <c r="G235" s="13">
        <f>IF(H235=4,E235*VALUTA!$D$10,IF(H235=5,E235*VALUTA!$D$11,IF(H235=6,E235*VALUTA!$D$12,IF(H235=7,E235*VALUTA!$D$13,IF(H235=8,E235*VALUTA!$D$14,IF(H235=9,E235*VALUTA!$D$15,IF(OR(H235=10,H235=11,H235=12,H235=13),(E235*VALUTA!$D$18)-F235,(+E235-F235))))))))</f>
        <v>0</v>
      </c>
      <c r="H235" s="24">
        <v>2</v>
      </c>
      <c r="I235" s="29">
        <f>IF(OR(H235=0,H235=10),0,IF(OR(H235=1,H235=11),6,IF(OR(H235=2,H235=12),19,IF(OR(H235=3,H235=13),17.5,0))))</f>
        <v>19</v>
      </c>
      <c r="J235" s="25"/>
    </row>
    <row r="236" spans="1:10" ht="12.75">
      <c r="A236" s="24">
        <v>230</v>
      </c>
      <c r="B236" s="24"/>
      <c r="C236" s="24"/>
      <c r="D236" s="24"/>
      <c r="E236" s="25"/>
      <c r="F236" s="25">
        <f>IF(OR(H236=11,H236=12),(E236/(100+I236)*I236)*VALUTA!$D$18,(E236)/(100+I236)*I236)</f>
        <v>0</v>
      </c>
      <c r="G236" s="13">
        <f>IF(H236=4,E236*VALUTA!$D$10,IF(H236=5,E236*VALUTA!$D$11,IF(H236=6,E236*VALUTA!$D$12,IF(H236=7,E236*VALUTA!$D$13,IF(H236=8,E236*VALUTA!$D$14,IF(H236=9,E236*VALUTA!$D$15,IF(OR(H236=10,H236=11,H236=12,H236=13),(E236*VALUTA!$D$18)-F236,(+E236-F236))))))))</f>
        <v>0</v>
      </c>
      <c r="H236" s="24">
        <v>2</v>
      </c>
      <c r="I236" s="29">
        <f>IF(OR(H236=0,H236=10),0,IF(OR(H236=1,H236=11),6,IF(OR(H236=2,H236=12),19,IF(OR(H236=3,H236=13),17.5,0))))</f>
        <v>19</v>
      </c>
      <c r="J236" s="25"/>
    </row>
    <row r="237" spans="1:10" ht="12.75">
      <c r="A237" s="24">
        <v>231</v>
      </c>
      <c r="B237" s="24"/>
      <c r="C237" s="24"/>
      <c r="D237" s="24"/>
      <c r="E237" s="25"/>
      <c r="F237" s="25">
        <f>IF(OR(H237=11,H237=12),(E237/(100+I237)*I237)*VALUTA!$D$18,(E237)/(100+I237)*I237)</f>
        <v>0</v>
      </c>
      <c r="G237" s="13">
        <f>IF(H237=4,E237*VALUTA!$D$10,IF(H237=5,E237*VALUTA!$D$11,IF(H237=6,E237*VALUTA!$D$12,IF(H237=7,E237*VALUTA!$D$13,IF(H237=8,E237*VALUTA!$D$14,IF(H237=9,E237*VALUTA!$D$15,IF(OR(H237=10,H237=11,H237=12,H237=13),(E237*VALUTA!$D$18)-F237,(+E237-F237))))))))</f>
        <v>0</v>
      </c>
      <c r="H237" s="24">
        <v>2</v>
      </c>
      <c r="I237" s="29">
        <f>IF(OR(H237=0,H237=10),0,IF(OR(H237=1,H237=11),6,IF(OR(H237=2,H237=12),19,IF(OR(H237=3,H237=13),17.5,0))))</f>
        <v>19</v>
      </c>
      <c r="J237" s="25"/>
    </row>
    <row r="238" spans="1:10" ht="12.75">
      <c r="A238" s="24">
        <v>232</v>
      </c>
      <c r="B238" s="24"/>
      <c r="C238" s="24"/>
      <c r="D238" s="24"/>
      <c r="E238" s="25"/>
      <c r="F238" s="25">
        <f>IF(OR(H238=11,H238=12),(E238/(100+I238)*I238)*VALUTA!$D$18,(E238)/(100+I238)*I238)</f>
        <v>0</v>
      </c>
      <c r="G238" s="13">
        <f>IF(H238=4,E238*VALUTA!$D$10,IF(H238=5,E238*VALUTA!$D$11,IF(H238=6,E238*VALUTA!$D$12,IF(H238=7,E238*VALUTA!$D$13,IF(H238=8,E238*VALUTA!$D$14,IF(H238=9,E238*VALUTA!$D$15,IF(OR(H238=10,H238=11,H238=12,H238=13),(E238*VALUTA!$D$18)-F238,(+E238-F238))))))))</f>
        <v>0</v>
      </c>
      <c r="H238" s="24">
        <v>2</v>
      </c>
      <c r="I238" s="29">
        <f>IF(OR(H238=0,H238=10),0,IF(OR(H238=1,H238=11),6,IF(OR(H238=2,H238=12),19,IF(OR(H238=3,H238=13),17.5,0))))</f>
        <v>19</v>
      </c>
      <c r="J238" s="25"/>
    </row>
    <row r="239" spans="1:10" ht="12.75">
      <c r="A239" s="24">
        <v>233</v>
      </c>
      <c r="B239" s="24"/>
      <c r="C239" s="24"/>
      <c r="D239" s="24"/>
      <c r="E239" s="25"/>
      <c r="F239" s="25">
        <f>IF(OR(H239=11,H239=12),(E239/(100+I239)*I239)*VALUTA!$D$18,(E239)/(100+I239)*I239)</f>
        <v>0</v>
      </c>
      <c r="G239" s="13">
        <f>IF(H239=4,E239*VALUTA!$D$10,IF(H239=5,E239*VALUTA!$D$11,IF(H239=6,E239*VALUTA!$D$12,IF(H239=7,E239*VALUTA!$D$13,IF(H239=8,E239*VALUTA!$D$14,IF(H239=9,E239*VALUTA!$D$15,IF(OR(H239=10,H239=11,H239=12,H239=13),(E239*VALUTA!$D$18)-F239,(+E239-F239))))))))</f>
        <v>0</v>
      </c>
      <c r="H239" s="24">
        <v>2</v>
      </c>
      <c r="I239" s="29">
        <f>IF(OR(H239=0,H239=10),0,IF(OR(H239=1,H239=11),6,IF(OR(H239=2,H239=12),19,IF(OR(H239=3,H239=13),17.5,0))))</f>
        <v>19</v>
      </c>
      <c r="J239" s="25"/>
    </row>
    <row r="240" spans="1:10" ht="12.75">
      <c r="A240" s="24">
        <v>234</v>
      </c>
      <c r="B240" s="24"/>
      <c r="C240" s="24"/>
      <c r="D240" s="24"/>
      <c r="E240" s="25"/>
      <c r="F240" s="25">
        <f>IF(OR(H240=11,H240=12),(E240/(100+I240)*I240)*VALUTA!$D$18,(E240)/(100+I240)*I240)</f>
        <v>0</v>
      </c>
      <c r="G240" s="13">
        <f>IF(H240=4,E240*VALUTA!$D$10,IF(H240=5,E240*VALUTA!$D$11,IF(H240=6,E240*VALUTA!$D$12,IF(H240=7,E240*VALUTA!$D$13,IF(H240=8,E240*VALUTA!$D$14,IF(H240=9,E240*VALUTA!$D$15,IF(OR(H240=10,H240=11,H240=12,H240=13),(E240*VALUTA!$D$18)-F240,(+E240-F240))))))))</f>
        <v>0</v>
      </c>
      <c r="H240" s="24">
        <v>2</v>
      </c>
      <c r="I240" s="29">
        <f>IF(OR(H240=0,H240=10),0,IF(OR(H240=1,H240=11),6,IF(OR(H240=2,H240=12),19,IF(OR(H240=3,H240=13),17.5,0))))</f>
        <v>19</v>
      </c>
      <c r="J240" s="25"/>
    </row>
    <row r="241" spans="1:10" ht="12.75">
      <c r="A241" s="24">
        <v>235</v>
      </c>
      <c r="B241" s="24"/>
      <c r="C241" s="24"/>
      <c r="D241" s="24"/>
      <c r="E241" s="25"/>
      <c r="F241" s="25">
        <f>IF(OR(H241=11,H241=12),(E241/(100+I241)*I241)*VALUTA!$D$18,(E241)/(100+I241)*I241)</f>
        <v>0</v>
      </c>
      <c r="G241" s="13">
        <f>IF(H241=4,E241*VALUTA!$D$10,IF(H241=5,E241*VALUTA!$D$11,IF(H241=6,E241*VALUTA!$D$12,IF(H241=7,E241*VALUTA!$D$13,IF(H241=8,E241*VALUTA!$D$14,IF(H241=9,E241*VALUTA!$D$15,IF(OR(H241=10,H241=11,H241=12,H241=13),(E241*VALUTA!$D$18)-F241,(+E241-F241))))))))</f>
        <v>0</v>
      </c>
      <c r="H241" s="24">
        <v>2</v>
      </c>
      <c r="I241" s="29">
        <f>IF(OR(H241=0,H241=10),0,IF(OR(H241=1,H241=11),6,IF(OR(H241=2,H241=12),19,IF(OR(H241=3,H241=13),17.5,0))))</f>
        <v>19</v>
      </c>
      <c r="J241" s="25"/>
    </row>
    <row r="242" spans="1:10" ht="12.75">
      <c r="A242" s="24">
        <v>236</v>
      </c>
      <c r="B242" s="24"/>
      <c r="C242" s="24"/>
      <c r="D242" s="24"/>
      <c r="E242" s="25"/>
      <c r="F242" s="25">
        <f>IF(OR(H242=11,H242=12),(E242/(100+I242)*I242)*VALUTA!$D$18,(E242)/(100+I242)*I242)</f>
        <v>0</v>
      </c>
      <c r="G242" s="13">
        <f>IF(H242=4,E242*VALUTA!$D$10,IF(H242=5,E242*VALUTA!$D$11,IF(H242=6,E242*VALUTA!$D$12,IF(H242=7,E242*VALUTA!$D$13,IF(H242=8,E242*VALUTA!$D$14,IF(H242=9,E242*VALUTA!$D$15,IF(OR(H242=10,H242=11,H242=12,H242=13),(E242*VALUTA!$D$18)-F242,(+E242-F242))))))))</f>
        <v>0</v>
      </c>
      <c r="H242" s="24">
        <v>2</v>
      </c>
      <c r="I242" s="29">
        <f>IF(OR(H242=0,H242=10),0,IF(OR(H242=1,H242=11),6,IF(OR(H242=2,H242=12),19,IF(OR(H242=3,H242=13),17.5,0))))</f>
        <v>19</v>
      </c>
      <c r="J242" s="25"/>
    </row>
    <row r="243" spans="1:10" ht="12.75">
      <c r="A243" s="24">
        <v>237</v>
      </c>
      <c r="B243" s="24"/>
      <c r="C243" s="24"/>
      <c r="D243" s="24"/>
      <c r="E243" s="25"/>
      <c r="F243" s="25">
        <f>IF(OR(H243=11,H243=12),(E243/(100+I243)*I243)*VALUTA!$D$18,(E243)/(100+I243)*I243)</f>
        <v>0</v>
      </c>
      <c r="G243" s="13">
        <f>IF(H243=4,E243*VALUTA!$D$10,IF(H243=5,E243*VALUTA!$D$11,IF(H243=6,E243*VALUTA!$D$12,IF(H243=7,E243*VALUTA!$D$13,IF(H243=8,E243*VALUTA!$D$14,IF(H243=9,E243*VALUTA!$D$15,IF(OR(H243=10,H243=11,H243=12,H243=13),(E243*VALUTA!$D$18)-F243,(+E243-F243))))))))</f>
        <v>0</v>
      </c>
      <c r="H243" s="24">
        <v>2</v>
      </c>
      <c r="I243" s="29">
        <f>IF(OR(H243=0,H243=10),0,IF(OR(H243=1,H243=11),6,IF(OR(H243=2,H243=12),19,IF(OR(H243=3,H243=13),17.5,0))))</f>
        <v>19</v>
      </c>
      <c r="J243" s="25"/>
    </row>
    <row r="244" spans="1:10" ht="12.75">
      <c r="A244" s="24">
        <v>238</v>
      </c>
      <c r="B244" s="24"/>
      <c r="C244" s="24"/>
      <c r="D244" s="24"/>
      <c r="E244" s="25"/>
      <c r="F244" s="25">
        <f>IF(OR(H244=11,H244=12),(E244/(100+I244)*I244)*VALUTA!$D$18,(E244)/(100+I244)*I244)</f>
        <v>0</v>
      </c>
      <c r="G244" s="13">
        <f>IF(H244=4,E244*VALUTA!$D$10,IF(H244=5,E244*VALUTA!$D$11,IF(H244=6,E244*VALUTA!$D$12,IF(H244=7,E244*VALUTA!$D$13,IF(H244=8,E244*VALUTA!$D$14,IF(H244=9,E244*VALUTA!$D$15,IF(OR(H244=10,H244=11,H244=12,H244=13),(E244*VALUTA!$D$18)-F244,(+E244-F244))))))))</f>
        <v>0</v>
      </c>
      <c r="H244" s="24">
        <v>2</v>
      </c>
      <c r="I244" s="29">
        <f>IF(OR(H244=0,H244=10),0,IF(OR(H244=1,H244=11),6,IF(OR(H244=2,H244=12),19,IF(OR(H244=3,H244=13),17.5,0))))</f>
        <v>19</v>
      </c>
      <c r="J244" s="25"/>
    </row>
    <row r="245" spans="1:10" ht="12.75">
      <c r="A245" s="24">
        <v>239</v>
      </c>
      <c r="B245" s="24"/>
      <c r="C245" s="24"/>
      <c r="D245" s="24"/>
      <c r="E245" s="25"/>
      <c r="F245" s="25">
        <f>IF(OR(H245=11,H245=12),(E245/(100+I245)*I245)*VALUTA!$D$18,(E245)/(100+I245)*I245)</f>
        <v>0</v>
      </c>
      <c r="G245" s="13">
        <f>IF(H245=4,E245*VALUTA!$D$10,IF(H245=5,E245*VALUTA!$D$11,IF(H245=6,E245*VALUTA!$D$12,IF(H245=7,E245*VALUTA!$D$13,IF(H245=8,E245*VALUTA!$D$14,IF(H245=9,E245*VALUTA!$D$15,IF(OR(H245=10,H245=11,H245=12,H245=13),(E245*VALUTA!$D$18)-F245,(+E245-F245))))))))</f>
        <v>0</v>
      </c>
      <c r="H245" s="24">
        <v>2</v>
      </c>
      <c r="I245" s="29">
        <f>IF(OR(H245=0,H245=10),0,IF(OR(H245=1,H245=11),6,IF(OR(H245=2,H245=12),19,IF(OR(H245=3,H245=13),17.5,0))))</f>
        <v>19</v>
      </c>
      <c r="J245" s="25"/>
    </row>
    <row r="246" spans="1:10" ht="12.75">
      <c r="A246" s="24">
        <v>240</v>
      </c>
      <c r="B246" s="24"/>
      <c r="C246" s="24"/>
      <c r="D246" s="24"/>
      <c r="E246" s="25"/>
      <c r="F246" s="25">
        <f>IF(OR(H246=11,H246=12),(E246/(100+I246)*I246)*VALUTA!$D$18,(E246)/(100+I246)*I246)</f>
        <v>0</v>
      </c>
      <c r="G246" s="13">
        <f>IF(H246=4,E246*VALUTA!$D$10,IF(H246=5,E246*VALUTA!$D$11,IF(H246=6,E246*VALUTA!$D$12,IF(H246=7,E246*VALUTA!$D$13,IF(H246=8,E246*VALUTA!$D$14,IF(H246=9,E246*VALUTA!$D$15,IF(OR(H246=10,H246=11,H246=12,H246=13),(E246*VALUTA!$D$18)-F246,(+E246-F246))))))))</f>
        <v>0</v>
      </c>
      <c r="H246" s="24">
        <v>2</v>
      </c>
      <c r="I246" s="29">
        <f>IF(OR(H246=0,H246=10),0,IF(OR(H246=1,H246=11),6,IF(OR(H246=2,H246=12),19,IF(OR(H246=3,H246=13),17.5,0))))</f>
        <v>19</v>
      </c>
      <c r="J246" s="25"/>
    </row>
    <row r="247" spans="1:10" ht="12.75">
      <c r="A247" s="24">
        <v>241</v>
      </c>
      <c r="B247" s="24"/>
      <c r="C247" s="24"/>
      <c r="D247" s="24"/>
      <c r="E247" s="25"/>
      <c r="F247" s="25">
        <f>IF(OR(H247=11,H247=12),(E247/(100+I247)*I247)*VALUTA!$D$18,(E247)/(100+I247)*I247)</f>
        <v>0</v>
      </c>
      <c r="G247" s="13">
        <f>IF(H247=4,E247*VALUTA!$D$10,IF(H247=5,E247*VALUTA!$D$11,IF(H247=6,E247*VALUTA!$D$12,IF(H247=7,E247*VALUTA!$D$13,IF(H247=8,E247*VALUTA!$D$14,IF(H247=9,E247*VALUTA!$D$15,IF(OR(H247=10,H247=11,H247=12,H247=13),(E247*VALUTA!$D$18)-F247,(+E247-F247))))))))</f>
        <v>0</v>
      </c>
      <c r="H247" s="24">
        <v>2</v>
      </c>
      <c r="I247" s="29">
        <f>IF(OR(H247=0,H247=10),0,IF(OR(H247=1,H247=11),6,IF(OR(H247=2,H247=12),19,IF(OR(H247=3,H247=13),17.5,0))))</f>
        <v>19</v>
      </c>
      <c r="J247" s="25"/>
    </row>
    <row r="248" spans="1:10" ht="12.75">
      <c r="A248" s="24">
        <v>242</v>
      </c>
      <c r="B248" s="24"/>
      <c r="C248" s="24"/>
      <c r="D248" s="24"/>
      <c r="E248" s="25"/>
      <c r="F248" s="25">
        <f>IF(OR(H248=11,H248=12),(E248/(100+I248)*I248)*VALUTA!$D$18,(E248)/(100+I248)*I248)</f>
        <v>0</v>
      </c>
      <c r="G248" s="13">
        <f>IF(H248=4,E248*VALUTA!$D$10,IF(H248=5,E248*VALUTA!$D$11,IF(H248=6,E248*VALUTA!$D$12,IF(H248=7,E248*VALUTA!$D$13,IF(H248=8,E248*VALUTA!$D$14,IF(H248=9,E248*VALUTA!$D$15,IF(OR(H248=10,H248=11,H248=12,H248=13),(E248*VALUTA!$D$18)-F248,(+E248-F248))))))))</f>
        <v>0</v>
      </c>
      <c r="H248" s="24">
        <v>2</v>
      </c>
      <c r="I248" s="29">
        <f>IF(OR(H248=0,H248=10),0,IF(OR(H248=1,H248=11),6,IF(OR(H248=2,H248=12),19,IF(OR(H248=3,H248=13),17.5,0))))</f>
        <v>19</v>
      </c>
      <c r="J248" s="25"/>
    </row>
    <row r="249" spans="1:10" ht="12.75">
      <c r="A249" s="24">
        <v>243</v>
      </c>
      <c r="B249" s="24"/>
      <c r="C249" s="24"/>
      <c r="D249" s="24"/>
      <c r="E249" s="25"/>
      <c r="F249" s="25">
        <f>IF(OR(H249=11,H249=12),(E249/(100+I249)*I249)*VALUTA!$D$18,(E249)/(100+I249)*I249)</f>
        <v>0</v>
      </c>
      <c r="G249" s="13">
        <f>IF(H249=4,E249*VALUTA!$D$10,IF(H249=5,E249*VALUTA!$D$11,IF(H249=6,E249*VALUTA!$D$12,IF(H249=7,E249*VALUTA!$D$13,IF(H249=8,E249*VALUTA!$D$14,IF(H249=9,E249*VALUTA!$D$15,IF(OR(H249=10,H249=11,H249=12,H249=13),(E249*VALUTA!$D$18)-F249,(+E249-F249))))))))</f>
        <v>0</v>
      </c>
      <c r="H249" s="24">
        <v>2</v>
      </c>
      <c r="I249" s="29">
        <f>IF(OR(H249=0,H249=10),0,IF(OR(H249=1,H249=11),6,IF(OR(H249=2,H249=12),19,IF(OR(H249=3,H249=13),17.5,0))))</f>
        <v>19</v>
      </c>
      <c r="J249" s="25"/>
    </row>
    <row r="250" spans="1:10" ht="12.75">
      <c r="A250" s="24">
        <v>244</v>
      </c>
      <c r="B250" s="24"/>
      <c r="C250" s="24"/>
      <c r="D250" s="24"/>
      <c r="E250" s="25"/>
      <c r="F250" s="25">
        <f>IF(OR(H250=11,H250=12),(E250/(100+I250)*I250)*VALUTA!$D$18,(E250)/(100+I250)*I250)</f>
        <v>0</v>
      </c>
      <c r="G250" s="13">
        <f>IF(H250=4,E250*VALUTA!$D$10,IF(H250=5,E250*VALUTA!$D$11,IF(H250=6,E250*VALUTA!$D$12,IF(H250=7,E250*VALUTA!$D$13,IF(H250=8,E250*VALUTA!$D$14,IF(H250=9,E250*VALUTA!$D$15,IF(OR(H250=10,H250=11,H250=12,H250=13),(E250*VALUTA!$D$18)-F250,(+E250-F250))))))))</f>
        <v>0</v>
      </c>
      <c r="H250" s="24">
        <v>2</v>
      </c>
      <c r="I250" s="29">
        <f>IF(OR(H250=0,H250=10),0,IF(OR(H250=1,H250=11),6,IF(OR(H250=2,H250=12),19,IF(OR(H250=3,H250=13),17.5,0))))</f>
        <v>19</v>
      </c>
      <c r="J250" s="25"/>
    </row>
    <row r="251" spans="1:10" ht="12.75">
      <c r="A251" s="24">
        <v>245</v>
      </c>
      <c r="B251" s="24"/>
      <c r="C251" s="24"/>
      <c r="D251" s="24"/>
      <c r="E251" s="25"/>
      <c r="F251" s="25">
        <f>IF(OR(H251=11,H251=12),(E251/(100+I251)*I251)*VALUTA!$D$18,(E251)/(100+I251)*I251)</f>
        <v>0</v>
      </c>
      <c r="G251" s="13">
        <f>IF(H251=4,E251*VALUTA!$D$10,IF(H251=5,E251*VALUTA!$D$11,IF(H251=6,E251*VALUTA!$D$12,IF(H251=7,E251*VALUTA!$D$13,IF(H251=8,E251*VALUTA!$D$14,IF(H251=9,E251*VALUTA!$D$15,IF(OR(H251=10,H251=11,H251=12,H251=13),(E251*VALUTA!$D$18)-F251,(+E251-F251))))))))</f>
        <v>0</v>
      </c>
      <c r="H251" s="24">
        <v>2</v>
      </c>
      <c r="I251" s="29">
        <f>IF(OR(H251=0,H251=10),0,IF(OR(H251=1,H251=11),6,IF(OR(H251=2,H251=12),19,IF(OR(H251=3,H251=13),17.5,0))))</f>
        <v>19</v>
      </c>
      <c r="J251" s="25"/>
    </row>
    <row r="252" spans="1:10" ht="12.75">
      <c r="A252" s="24">
        <v>246</v>
      </c>
      <c r="B252" s="24"/>
      <c r="C252" s="24"/>
      <c r="D252" s="24"/>
      <c r="E252" s="25"/>
      <c r="F252" s="25">
        <f>IF(OR(H252=11,H252=12),(E252/(100+I252)*I252)*VALUTA!$D$18,(E252)/(100+I252)*I252)</f>
        <v>0</v>
      </c>
      <c r="G252" s="13">
        <f>IF(H252=4,E252*VALUTA!$D$10,IF(H252=5,E252*VALUTA!$D$11,IF(H252=6,E252*VALUTA!$D$12,IF(H252=7,E252*VALUTA!$D$13,IF(H252=8,E252*VALUTA!$D$14,IF(H252=9,E252*VALUTA!$D$15,IF(OR(H252=10,H252=11,H252=12,H252=13),(E252*VALUTA!$D$18)-F252,(+E252-F252))))))))</f>
        <v>0</v>
      </c>
      <c r="H252" s="24">
        <v>2</v>
      </c>
      <c r="I252" s="29">
        <f>IF(OR(H252=0,H252=10),0,IF(OR(H252=1,H252=11),6,IF(OR(H252=2,H252=12),19,IF(OR(H252=3,H252=13),17.5,0))))</f>
        <v>19</v>
      </c>
      <c r="J252" s="25"/>
    </row>
    <row r="253" spans="1:10" ht="12.75">
      <c r="A253" s="24">
        <v>247</v>
      </c>
      <c r="B253" s="24"/>
      <c r="C253" s="24"/>
      <c r="D253" s="24"/>
      <c r="E253" s="25"/>
      <c r="F253" s="25">
        <f>IF(OR(H253=11,H253=12),(E253/(100+I253)*I253)*VALUTA!$D$18,(E253)/(100+I253)*I253)</f>
        <v>0</v>
      </c>
      <c r="G253" s="13">
        <f>IF(H253=4,E253*VALUTA!$D$10,IF(H253=5,E253*VALUTA!$D$11,IF(H253=6,E253*VALUTA!$D$12,IF(H253=7,E253*VALUTA!$D$13,IF(H253=8,E253*VALUTA!$D$14,IF(H253=9,E253*VALUTA!$D$15,IF(OR(H253=10,H253=11,H253=12,H253=13),(E253*VALUTA!$D$18)-F253,(+E253-F253))))))))</f>
        <v>0</v>
      </c>
      <c r="H253" s="24">
        <v>2</v>
      </c>
      <c r="I253" s="29">
        <f>IF(OR(H253=0,H253=10),0,IF(OR(H253=1,H253=11),6,IF(OR(H253=2,H253=12),19,IF(OR(H253=3,H253=13),17.5,0))))</f>
        <v>19</v>
      </c>
      <c r="J253" s="25"/>
    </row>
    <row r="254" spans="1:10" ht="12.75">
      <c r="A254" s="24">
        <v>248</v>
      </c>
      <c r="B254" s="24"/>
      <c r="C254" s="24"/>
      <c r="D254" s="24"/>
      <c r="E254" s="25"/>
      <c r="F254" s="25">
        <f>IF(OR(H254=11,H254=12),(E254/(100+I254)*I254)*VALUTA!$D$18,(E254)/(100+I254)*I254)</f>
        <v>0</v>
      </c>
      <c r="G254" s="13">
        <f>IF(H254=4,E254*VALUTA!$D$10,IF(H254=5,E254*VALUTA!$D$11,IF(H254=6,E254*VALUTA!$D$12,IF(H254=7,E254*VALUTA!$D$13,IF(H254=8,E254*VALUTA!$D$14,IF(H254=9,E254*VALUTA!$D$15,IF(OR(H254=10,H254=11,H254=12,H254=13),(E254*VALUTA!$D$18)-F254,(+E254-F254))))))))</f>
        <v>0</v>
      </c>
      <c r="H254" s="24">
        <v>2</v>
      </c>
      <c r="I254" s="29">
        <f>IF(OR(H254=0,H254=10),0,IF(OR(H254=1,H254=11),6,IF(OR(H254=2,H254=12),19,IF(OR(H254=3,H254=13),17.5,0))))</f>
        <v>19</v>
      </c>
      <c r="J254" s="25"/>
    </row>
    <row r="255" spans="1:10" ht="12.75">
      <c r="A255" s="24">
        <v>249</v>
      </c>
      <c r="B255" s="24"/>
      <c r="C255" s="24"/>
      <c r="D255" s="24"/>
      <c r="E255" s="25"/>
      <c r="F255" s="25">
        <f>IF(OR(H255=11,H255=12),(E255/(100+I255)*I255)*VALUTA!$D$18,(E255)/(100+I255)*I255)</f>
        <v>0</v>
      </c>
      <c r="G255" s="13">
        <f>IF(H255=4,E255*VALUTA!$D$10,IF(H255=5,E255*VALUTA!$D$11,IF(H255=6,E255*VALUTA!$D$12,IF(H255=7,E255*VALUTA!$D$13,IF(H255=8,E255*VALUTA!$D$14,IF(H255=9,E255*VALUTA!$D$15,IF(OR(H255=10,H255=11,H255=12,H255=13),(E255*VALUTA!$D$18)-F255,(+E255-F255))))))))</f>
        <v>0</v>
      </c>
      <c r="H255" s="24">
        <v>2</v>
      </c>
      <c r="I255" s="29">
        <f>IF(OR(H255=0,H255=10),0,IF(OR(H255=1,H255=11),6,IF(OR(H255=2,H255=12),19,IF(OR(H255=3,H255=13),17.5,0))))</f>
        <v>19</v>
      </c>
      <c r="J255" s="25"/>
    </row>
    <row r="256" spans="1:10" ht="12.75">
      <c r="A256" s="24">
        <v>250</v>
      </c>
      <c r="B256" s="24"/>
      <c r="C256" s="24"/>
      <c r="D256" s="24"/>
      <c r="E256" s="25"/>
      <c r="F256" s="25">
        <f>IF(OR(H256=11,H256=12),(E256/(100+I256)*I256)*VALUTA!$D$18,(E256)/(100+I256)*I256)</f>
        <v>0</v>
      </c>
      <c r="G256" s="13">
        <f>IF(H256=4,E256*VALUTA!$D$10,IF(H256=5,E256*VALUTA!$D$11,IF(H256=6,E256*VALUTA!$D$12,IF(H256=7,E256*VALUTA!$D$13,IF(H256=8,E256*VALUTA!$D$14,IF(H256=9,E256*VALUTA!$D$15,IF(OR(H256=10,H256=11,H256=12,H256=13),(E256*VALUTA!$D$18)-F256,(+E256-F256))))))))</f>
        <v>0</v>
      </c>
      <c r="H256" s="24">
        <v>2</v>
      </c>
      <c r="I256" s="29">
        <f>IF(OR(H256=0,H256=10),0,IF(OR(H256=1,H256=11),6,IF(OR(H256=2,H256=12),19,IF(OR(H256=3,H256=13),17.5,0))))</f>
        <v>19</v>
      </c>
      <c r="J256" s="25"/>
    </row>
    <row r="257" spans="1:10" ht="12.75">
      <c r="A257" s="24">
        <v>251</v>
      </c>
      <c r="B257" s="24"/>
      <c r="C257" s="24"/>
      <c r="D257" s="24"/>
      <c r="E257" s="25"/>
      <c r="F257" s="25">
        <f>IF(OR(H257=11,H257=12),(E257/(100+I257)*I257)*VALUTA!$D$18,(E257)/(100+I257)*I257)</f>
        <v>0</v>
      </c>
      <c r="G257" s="13">
        <f>IF(H257=4,E257*VALUTA!$D$10,IF(H257=5,E257*VALUTA!$D$11,IF(H257=6,E257*VALUTA!$D$12,IF(H257=7,E257*VALUTA!$D$13,IF(H257=8,E257*VALUTA!$D$14,IF(H257=9,E257*VALUTA!$D$15,IF(OR(H257=10,H257=11,H257=12,H257=13),(E257*VALUTA!$D$18)-F257,(+E257-F257))))))))</f>
        <v>0</v>
      </c>
      <c r="H257" s="24">
        <v>2</v>
      </c>
      <c r="I257" s="29">
        <f>IF(OR(H257=0,H257=10),0,IF(OR(H257=1,H257=11),6,IF(OR(H257=2,H257=12),19,IF(OR(H257=3,H257=13),17.5,0))))</f>
        <v>19</v>
      </c>
      <c r="J257" s="25"/>
    </row>
    <row r="258" spans="1:10" ht="12.75">
      <c r="A258" s="24">
        <v>252</v>
      </c>
      <c r="B258" s="24"/>
      <c r="C258" s="24"/>
      <c r="D258" s="24"/>
      <c r="E258" s="25"/>
      <c r="F258" s="25">
        <f>IF(OR(H258=11,H258=12),(E258/(100+I258)*I258)*VALUTA!$D$18,(E258)/(100+I258)*I258)</f>
        <v>0</v>
      </c>
      <c r="G258" s="13">
        <f>IF(H258=4,E258*VALUTA!$D$10,IF(H258=5,E258*VALUTA!$D$11,IF(H258=6,E258*VALUTA!$D$12,IF(H258=7,E258*VALUTA!$D$13,IF(H258=8,E258*VALUTA!$D$14,IF(H258=9,E258*VALUTA!$D$15,IF(OR(H258=10,H258=11,H258=12,H258=13),(E258*VALUTA!$D$18)-F258,(+E258-F258))))))))</f>
        <v>0</v>
      </c>
      <c r="H258" s="24">
        <v>2</v>
      </c>
      <c r="I258" s="29">
        <f>IF(OR(H258=0,H258=10),0,IF(OR(H258=1,H258=11),6,IF(OR(H258=2,H258=12),19,IF(OR(H258=3,H258=13),17.5,0))))</f>
        <v>19</v>
      </c>
      <c r="J258" s="25"/>
    </row>
    <row r="259" spans="1:10" ht="12.75">
      <c r="A259" s="24">
        <v>253</v>
      </c>
      <c r="B259" s="24"/>
      <c r="C259" s="24"/>
      <c r="D259" s="24"/>
      <c r="E259" s="25"/>
      <c r="F259" s="25">
        <f>IF(OR(H259=11,H259=12),(E259/(100+I259)*I259)*VALUTA!$D$18,(E259)/(100+I259)*I259)</f>
        <v>0</v>
      </c>
      <c r="G259" s="13">
        <f>IF(H259=4,E259*VALUTA!$D$10,IF(H259=5,E259*VALUTA!$D$11,IF(H259=6,E259*VALUTA!$D$12,IF(H259=7,E259*VALUTA!$D$13,IF(H259=8,E259*VALUTA!$D$14,IF(H259=9,E259*VALUTA!$D$15,IF(OR(H259=10,H259=11,H259=12,H259=13),(E259*VALUTA!$D$18)-F259,(+E259-F259))))))))</f>
        <v>0</v>
      </c>
      <c r="H259" s="24">
        <v>2</v>
      </c>
      <c r="I259" s="29">
        <f>IF(OR(H259=0,H259=10),0,IF(OR(H259=1,H259=11),6,IF(OR(H259=2,H259=12),19,IF(OR(H259=3,H259=13),17.5,0))))</f>
        <v>19</v>
      </c>
      <c r="J259" s="25"/>
    </row>
    <row r="260" spans="1:10" ht="12.75">
      <c r="A260" s="24">
        <v>254</v>
      </c>
      <c r="B260" s="24"/>
      <c r="C260" s="24"/>
      <c r="D260" s="24"/>
      <c r="E260" s="25"/>
      <c r="F260" s="25">
        <f>IF(OR(H260=11,H260=12),(E260/(100+I260)*I260)*VALUTA!$D$18,(E260)/(100+I260)*I260)</f>
        <v>0</v>
      </c>
      <c r="G260" s="13">
        <f>IF(H260=4,E260*VALUTA!$D$10,IF(H260=5,E260*VALUTA!$D$11,IF(H260=6,E260*VALUTA!$D$12,IF(H260=7,E260*VALUTA!$D$13,IF(H260=8,E260*VALUTA!$D$14,IF(H260=9,E260*VALUTA!$D$15,IF(OR(H260=10,H260=11,H260=12,H260=13),(E260*VALUTA!$D$18)-F260,(+E260-F260))))))))</f>
        <v>0</v>
      </c>
      <c r="H260" s="24">
        <v>2</v>
      </c>
      <c r="I260" s="29">
        <f>IF(OR(H260=0,H260=10),0,IF(OR(H260=1,H260=11),6,IF(OR(H260=2,H260=12),19,IF(OR(H260=3,H260=13),17.5,0))))</f>
        <v>19</v>
      </c>
      <c r="J260" s="25"/>
    </row>
    <row r="261" spans="1:10" ht="12.75">
      <c r="A261" s="24">
        <v>255</v>
      </c>
      <c r="B261" s="24"/>
      <c r="C261" s="24"/>
      <c r="D261" s="24"/>
      <c r="E261" s="25"/>
      <c r="F261" s="25">
        <f>IF(OR(H261=11,H261=12),(E261/(100+I261)*I261)*VALUTA!$D$18,(E261)/(100+I261)*I261)</f>
        <v>0</v>
      </c>
      <c r="G261" s="13">
        <f>IF(H261=4,E261*VALUTA!$D$10,IF(H261=5,E261*VALUTA!$D$11,IF(H261=6,E261*VALUTA!$D$12,IF(H261=7,E261*VALUTA!$D$13,IF(H261=8,E261*VALUTA!$D$14,IF(H261=9,E261*VALUTA!$D$15,IF(OR(H261=10,H261=11,H261=12,H261=13),(E261*VALUTA!$D$18)-F261,(+E261-F261))))))))</f>
        <v>0</v>
      </c>
      <c r="H261" s="24">
        <v>2</v>
      </c>
      <c r="I261" s="29">
        <f>IF(OR(H261=0,H261=10),0,IF(OR(H261=1,H261=11),6,IF(OR(H261=2,H261=12),19,IF(OR(H261=3,H261=13),17.5,0))))</f>
        <v>19</v>
      </c>
      <c r="J261" s="25"/>
    </row>
    <row r="262" spans="1:10" ht="12.75">
      <c r="A262" s="24">
        <v>256</v>
      </c>
      <c r="B262" s="24"/>
      <c r="C262" s="24"/>
      <c r="D262" s="24"/>
      <c r="E262" s="25"/>
      <c r="F262" s="25">
        <f>IF(OR(H262=11,H262=12),(E262/(100+I262)*I262)*VALUTA!$D$18,(E262)/(100+I262)*I262)</f>
        <v>0</v>
      </c>
      <c r="G262" s="13">
        <f>IF(H262=4,E262*VALUTA!$D$10,IF(H262=5,E262*VALUTA!$D$11,IF(H262=6,E262*VALUTA!$D$12,IF(H262=7,E262*VALUTA!$D$13,IF(H262=8,E262*VALUTA!$D$14,IF(H262=9,E262*VALUTA!$D$15,IF(OR(H262=10,H262=11,H262=12,H262=13),(E262*VALUTA!$D$18)-F262,(+E262-F262))))))))</f>
        <v>0</v>
      </c>
      <c r="H262" s="24">
        <v>2</v>
      </c>
      <c r="I262" s="29">
        <f>IF(OR(H262=0,H262=10),0,IF(OR(H262=1,H262=11),6,IF(OR(H262=2,H262=12),19,IF(OR(H262=3,H262=13),17.5,0))))</f>
        <v>19</v>
      </c>
      <c r="J262" s="25"/>
    </row>
    <row r="263" spans="1:10" ht="12.75">
      <c r="A263" s="24">
        <v>257</v>
      </c>
      <c r="B263" s="24"/>
      <c r="C263" s="24"/>
      <c r="D263" s="24"/>
      <c r="E263" s="25"/>
      <c r="F263" s="25">
        <f>IF(OR(H263=11,H263=12),(E263/(100+I263)*I263)*VALUTA!$D$18,(E263)/(100+I263)*I263)</f>
        <v>0</v>
      </c>
      <c r="G263" s="13">
        <f>IF(H263=4,E263*VALUTA!$D$10,IF(H263=5,E263*VALUTA!$D$11,IF(H263=6,E263*VALUTA!$D$12,IF(H263=7,E263*VALUTA!$D$13,IF(H263=8,E263*VALUTA!$D$14,IF(H263=9,E263*VALUTA!$D$15,IF(OR(H263=10,H263=11,H263=12,H263=13),(E263*VALUTA!$D$18)-F263,(+E263-F263))))))))</f>
        <v>0</v>
      </c>
      <c r="H263" s="24">
        <v>2</v>
      </c>
      <c r="I263" s="29">
        <f>IF(OR(H263=0,H263=10),0,IF(OR(H263=1,H263=11),6,IF(OR(H263=2,H263=12),19,IF(OR(H263=3,H263=13),17.5,0))))</f>
        <v>19</v>
      </c>
      <c r="J263" s="25"/>
    </row>
    <row r="264" spans="1:10" ht="12.75">
      <c r="A264" s="24">
        <v>258</v>
      </c>
      <c r="B264" s="24"/>
      <c r="C264" s="24"/>
      <c r="D264" s="24"/>
      <c r="E264" s="25"/>
      <c r="F264" s="25">
        <f>IF(OR(H264=11,H264=12),(E264/(100+I264)*I264)*VALUTA!$D$18,(E264)/(100+I264)*I264)</f>
        <v>0</v>
      </c>
      <c r="G264" s="13">
        <f>IF(H264=4,E264*VALUTA!$D$10,IF(H264=5,E264*VALUTA!$D$11,IF(H264=6,E264*VALUTA!$D$12,IF(H264=7,E264*VALUTA!$D$13,IF(H264=8,E264*VALUTA!$D$14,IF(H264=9,E264*VALUTA!$D$15,IF(OR(H264=10,H264=11,H264=12,H264=13),(E264*VALUTA!$D$18)-F264,(+E264-F264))))))))</f>
        <v>0</v>
      </c>
      <c r="H264" s="24">
        <v>2</v>
      </c>
      <c r="I264" s="29">
        <f>IF(OR(H264=0,H264=10),0,IF(OR(H264=1,H264=11),6,IF(OR(H264=2,H264=12),19,IF(OR(H264=3,H264=13),17.5,0))))</f>
        <v>19</v>
      </c>
      <c r="J264" s="25"/>
    </row>
    <row r="265" spans="1:10" ht="12.75">
      <c r="A265" s="24">
        <v>259</v>
      </c>
      <c r="B265" s="24"/>
      <c r="C265" s="24"/>
      <c r="D265" s="24"/>
      <c r="E265" s="25"/>
      <c r="F265" s="25">
        <f>IF(OR(H265=11,H265=12),(E265/(100+I265)*I265)*VALUTA!$D$18,(E265)/(100+I265)*I265)</f>
        <v>0</v>
      </c>
      <c r="G265" s="13">
        <f>IF(H265=4,E265*VALUTA!$D$10,IF(H265=5,E265*VALUTA!$D$11,IF(H265=6,E265*VALUTA!$D$12,IF(H265=7,E265*VALUTA!$D$13,IF(H265=8,E265*VALUTA!$D$14,IF(H265=9,E265*VALUTA!$D$15,IF(OR(H265=10,H265=11,H265=12,H265=13),(E265*VALUTA!$D$18)-F265,(+E265-F265))))))))</f>
        <v>0</v>
      </c>
      <c r="H265" s="24">
        <v>2</v>
      </c>
      <c r="I265" s="29">
        <f>IF(OR(H265=0,H265=10),0,IF(OR(H265=1,H265=11),6,IF(OR(H265=2,H265=12),19,IF(OR(H265=3,H265=13),17.5,0))))</f>
        <v>19</v>
      </c>
      <c r="J265" s="25"/>
    </row>
    <row r="266" spans="1:10" ht="12.75">
      <c r="A266" s="24">
        <v>260</v>
      </c>
      <c r="B266" s="24"/>
      <c r="C266" s="24"/>
      <c r="D266" s="24"/>
      <c r="E266" s="25"/>
      <c r="F266" s="25">
        <f>IF(OR(H266=11,H266=12),(E266/(100+I266)*I266)*VALUTA!$D$18,(E266)/(100+I266)*I266)</f>
        <v>0</v>
      </c>
      <c r="G266" s="13">
        <f>IF(H266=4,E266*VALUTA!$D$10,IF(H266=5,E266*VALUTA!$D$11,IF(H266=6,E266*VALUTA!$D$12,IF(H266=7,E266*VALUTA!$D$13,IF(H266=8,E266*VALUTA!$D$14,IF(H266=9,E266*VALUTA!$D$15,IF(OR(H266=10,H266=11,H266=12,H266=13),(E266*VALUTA!$D$18)-F266,(+E266-F266))))))))</f>
        <v>0</v>
      </c>
      <c r="H266" s="24">
        <v>2</v>
      </c>
      <c r="I266" s="29">
        <f>IF(OR(H266=0,H266=10),0,IF(OR(H266=1,H266=11),6,IF(OR(H266=2,H266=12),19,IF(OR(H266=3,H266=13),17.5,0))))</f>
        <v>19</v>
      </c>
      <c r="J266" s="25"/>
    </row>
    <row r="267" spans="1:10" ht="12.75">
      <c r="A267" s="24">
        <v>261</v>
      </c>
      <c r="B267" s="24"/>
      <c r="C267" s="24"/>
      <c r="D267" s="24"/>
      <c r="E267" s="25"/>
      <c r="F267" s="25">
        <f>IF(OR(H267=11,H267=12),(E267/(100+I267)*I267)*VALUTA!$D$18,(E267)/(100+I267)*I267)</f>
        <v>0</v>
      </c>
      <c r="G267" s="13">
        <f>IF(H267=4,E267*VALUTA!$D$10,IF(H267=5,E267*VALUTA!$D$11,IF(H267=6,E267*VALUTA!$D$12,IF(H267=7,E267*VALUTA!$D$13,IF(H267=8,E267*VALUTA!$D$14,IF(H267=9,E267*VALUTA!$D$15,IF(OR(H267=10,H267=11,H267=12,H267=13),(E267*VALUTA!$D$18)-F267,(+E267-F267))))))))</f>
        <v>0</v>
      </c>
      <c r="H267" s="24">
        <v>2</v>
      </c>
      <c r="I267" s="29">
        <f>IF(OR(H267=0,H267=10),0,IF(OR(H267=1,H267=11),6,IF(OR(H267=2,H267=12),19,IF(OR(H267=3,H267=13),17.5,0))))</f>
        <v>19</v>
      </c>
      <c r="J267" s="25"/>
    </row>
    <row r="268" spans="1:10" ht="12.75">
      <c r="A268" s="24">
        <v>262</v>
      </c>
      <c r="B268" s="24"/>
      <c r="C268" s="24"/>
      <c r="D268" s="24"/>
      <c r="E268" s="25"/>
      <c r="F268" s="25">
        <f>IF(OR(H268=11,H268=12),(E268/(100+I268)*I268)*VALUTA!$D$18,(E268)/(100+I268)*I268)</f>
        <v>0</v>
      </c>
      <c r="G268" s="13">
        <f>IF(H268=4,E268*VALUTA!$D$10,IF(H268=5,E268*VALUTA!$D$11,IF(H268=6,E268*VALUTA!$D$12,IF(H268=7,E268*VALUTA!$D$13,IF(H268=8,E268*VALUTA!$D$14,IF(H268=9,E268*VALUTA!$D$15,IF(OR(H268=10,H268=11,H268=12,H268=13),(E268*VALUTA!$D$18)-F268,(+E268-F268))))))))</f>
        <v>0</v>
      </c>
      <c r="H268" s="24">
        <v>2</v>
      </c>
      <c r="I268" s="29">
        <f>IF(OR(H268=0,H268=10),0,IF(OR(H268=1,H268=11),6,IF(OR(H268=2,H268=12),19,IF(OR(H268=3,H268=13),17.5,0))))</f>
        <v>19</v>
      </c>
      <c r="J268" s="25"/>
    </row>
    <row r="269" spans="1:10" ht="12.75">
      <c r="A269" s="24">
        <v>263</v>
      </c>
      <c r="B269" s="24"/>
      <c r="C269" s="24"/>
      <c r="D269" s="24"/>
      <c r="E269" s="25"/>
      <c r="F269" s="25">
        <f>IF(OR(H269=11,H269=12),(E269/(100+I269)*I269)*VALUTA!$D$18,(E269)/(100+I269)*I269)</f>
        <v>0</v>
      </c>
      <c r="G269" s="13">
        <f>IF(H269=4,E269*VALUTA!$D$10,IF(H269=5,E269*VALUTA!$D$11,IF(H269=6,E269*VALUTA!$D$12,IF(H269=7,E269*VALUTA!$D$13,IF(H269=8,E269*VALUTA!$D$14,IF(H269=9,E269*VALUTA!$D$15,IF(OR(H269=10,H269=11,H269=12,H269=13),(E269*VALUTA!$D$18)-F269,(+E269-F269))))))))</f>
        <v>0</v>
      </c>
      <c r="H269" s="24">
        <v>2</v>
      </c>
      <c r="I269" s="29">
        <f>IF(OR(H269=0,H269=10),0,IF(OR(H269=1,H269=11),6,IF(OR(H269=2,H269=12),19,IF(OR(H269=3,H269=13),17.5,0))))</f>
        <v>19</v>
      </c>
      <c r="J269" s="25"/>
    </row>
    <row r="270" spans="1:10" ht="12.75">
      <c r="A270" s="24">
        <v>264</v>
      </c>
      <c r="B270" s="24"/>
      <c r="C270" s="24"/>
      <c r="D270" s="24"/>
      <c r="E270" s="25"/>
      <c r="F270" s="25">
        <f>IF(OR(H270=11,H270=12),(E270/(100+I270)*I270)*VALUTA!$D$18,(E270)/(100+I270)*I270)</f>
        <v>0</v>
      </c>
      <c r="G270" s="13">
        <f>IF(H270=4,E270*VALUTA!$D$10,IF(H270=5,E270*VALUTA!$D$11,IF(H270=6,E270*VALUTA!$D$12,IF(H270=7,E270*VALUTA!$D$13,IF(H270=8,E270*VALUTA!$D$14,IF(H270=9,E270*VALUTA!$D$15,IF(OR(H270=10,H270=11,H270=12,H270=13),(E270*VALUTA!$D$18)-F270,(+E270-F270))))))))</f>
        <v>0</v>
      </c>
      <c r="H270" s="24">
        <v>2</v>
      </c>
      <c r="I270" s="29">
        <f>IF(OR(H270=0,H270=10),0,IF(OR(H270=1,H270=11),6,IF(OR(H270=2,H270=12),19,IF(OR(H270=3,H270=13),17.5,0))))</f>
        <v>19</v>
      </c>
      <c r="J270" s="25"/>
    </row>
    <row r="271" spans="1:10" ht="12.75">
      <c r="A271" s="24">
        <v>265</v>
      </c>
      <c r="B271" s="24"/>
      <c r="C271" s="24"/>
      <c r="D271" s="24"/>
      <c r="E271" s="25"/>
      <c r="F271" s="25">
        <f>IF(OR(H271=11,H271=12),(E271/(100+I271)*I271)*VALUTA!$D$18,(E271)/(100+I271)*I271)</f>
        <v>0</v>
      </c>
      <c r="G271" s="13">
        <f>IF(H271=4,E271*VALUTA!$D$10,IF(H271=5,E271*VALUTA!$D$11,IF(H271=6,E271*VALUTA!$D$12,IF(H271=7,E271*VALUTA!$D$13,IF(H271=8,E271*VALUTA!$D$14,IF(H271=9,E271*VALUTA!$D$15,IF(OR(H271=10,H271=11,H271=12,H271=13),(E271*VALUTA!$D$18)-F271,(+E271-F271))))))))</f>
        <v>0</v>
      </c>
      <c r="H271" s="24">
        <v>2</v>
      </c>
      <c r="I271" s="29">
        <f>IF(OR(H271=0,H271=10),0,IF(OR(H271=1,H271=11),6,IF(OR(H271=2,H271=12),19,IF(OR(H271=3,H271=13),17.5,0))))</f>
        <v>19</v>
      </c>
      <c r="J271" s="25"/>
    </row>
    <row r="272" spans="1:10" ht="12.75">
      <c r="A272" s="24">
        <v>266</v>
      </c>
      <c r="B272" s="24"/>
      <c r="C272" s="24"/>
      <c r="D272" s="24"/>
      <c r="E272" s="25"/>
      <c r="F272" s="25">
        <f>IF(OR(H272=11,H272=12),(E272/(100+I272)*I272)*VALUTA!$D$18,(E272)/(100+I272)*I272)</f>
        <v>0</v>
      </c>
      <c r="G272" s="13">
        <f>IF(H272=4,E272*VALUTA!$D$10,IF(H272=5,E272*VALUTA!$D$11,IF(H272=6,E272*VALUTA!$D$12,IF(H272=7,E272*VALUTA!$D$13,IF(H272=8,E272*VALUTA!$D$14,IF(H272=9,E272*VALUTA!$D$15,IF(OR(H272=10,H272=11,H272=12,H272=13),(E272*VALUTA!$D$18)-F272,(+E272-F272))))))))</f>
        <v>0</v>
      </c>
      <c r="H272" s="24">
        <v>2</v>
      </c>
      <c r="I272" s="29">
        <f>IF(OR(H272=0,H272=10),0,IF(OR(H272=1,H272=11),6,IF(OR(H272=2,H272=12),19,IF(OR(H272=3,H272=13),17.5,0))))</f>
        <v>19</v>
      </c>
      <c r="J272" s="25"/>
    </row>
    <row r="273" spans="1:10" ht="12.75">
      <c r="A273" s="24">
        <v>267</v>
      </c>
      <c r="B273" s="24"/>
      <c r="C273" s="24"/>
      <c r="D273" s="24"/>
      <c r="E273" s="25"/>
      <c r="F273" s="25">
        <f>IF(OR(H273=11,H273=12),(E273/(100+I273)*I273)*VALUTA!$D$18,(E273)/(100+I273)*I273)</f>
        <v>0</v>
      </c>
      <c r="G273" s="13">
        <f>IF(H273=4,E273*VALUTA!$D$10,IF(H273=5,E273*VALUTA!$D$11,IF(H273=6,E273*VALUTA!$D$12,IF(H273=7,E273*VALUTA!$D$13,IF(H273=8,E273*VALUTA!$D$14,IF(H273=9,E273*VALUTA!$D$15,IF(OR(H273=10,H273=11,H273=12,H273=13),(E273*VALUTA!$D$18)-F273,(+E273-F273))))))))</f>
        <v>0</v>
      </c>
      <c r="H273" s="24">
        <v>2</v>
      </c>
      <c r="I273" s="29">
        <f>IF(OR(H273=0,H273=10),0,IF(OR(H273=1,H273=11),6,IF(OR(H273=2,H273=12),19,IF(OR(H273=3,H273=13),17.5,0))))</f>
        <v>19</v>
      </c>
      <c r="J273" s="25"/>
    </row>
    <row r="274" spans="1:10" ht="12.75">
      <c r="A274" s="24">
        <v>268</v>
      </c>
      <c r="B274" s="24"/>
      <c r="C274" s="24"/>
      <c r="D274" s="24"/>
      <c r="E274" s="25"/>
      <c r="F274" s="25">
        <f>IF(OR(H274=11,H274=12),(E274/(100+I274)*I274)*VALUTA!$D$18,(E274)/(100+I274)*I274)</f>
        <v>0</v>
      </c>
      <c r="G274" s="13">
        <f>IF(H274=4,E274*VALUTA!$D$10,IF(H274=5,E274*VALUTA!$D$11,IF(H274=6,E274*VALUTA!$D$12,IF(H274=7,E274*VALUTA!$D$13,IF(H274=8,E274*VALUTA!$D$14,IF(H274=9,E274*VALUTA!$D$15,IF(OR(H274=10,H274=11,H274=12,H274=13),(E274*VALUTA!$D$18)-F274,(+E274-F274))))))))</f>
        <v>0</v>
      </c>
      <c r="H274" s="24">
        <v>2</v>
      </c>
      <c r="I274" s="29">
        <f>IF(OR(H274=0,H274=10),0,IF(OR(H274=1,H274=11),6,IF(OR(H274=2,H274=12),19,IF(OR(H274=3,H274=13),17.5,0))))</f>
        <v>19</v>
      </c>
      <c r="J274" s="25"/>
    </row>
    <row r="275" spans="1:10" ht="12.75">
      <c r="A275" s="24">
        <v>269</v>
      </c>
      <c r="B275" s="24"/>
      <c r="C275" s="24"/>
      <c r="D275" s="24"/>
      <c r="E275" s="25"/>
      <c r="F275" s="25">
        <f>IF(OR(H275=11,H275=12),(E275/(100+I275)*I275)*VALUTA!$D$18,(E275)/(100+I275)*I275)</f>
        <v>0</v>
      </c>
      <c r="G275" s="13">
        <f>IF(H275=4,E275*VALUTA!$D$10,IF(H275=5,E275*VALUTA!$D$11,IF(H275=6,E275*VALUTA!$D$12,IF(H275=7,E275*VALUTA!$D$13,IF(H275=8,E275*VALUTA!$D$14,IF(H275=9,E275*VALUTA!$D$15,IF(OR(H275=10,H275=11,H275=12,H275=13),(E275*VALUTA!$D$18)-F275,(+E275-F275))))))))</f>
        <v>0</v>
      </c>
      <c r="H275" s="24">
        <v>2</v>
      </c>
      <c r="I275" s="29">
        <f>IF(OR(H275=0,H275=10),0,IF(OR(H275=1,H275=11),6,IF(OR(H275=2,H275=12),19,IF(OR(H275=3,H275=13),17.5,0))))</f>
        <v>19</v>
      </c>
      <c r="J275" s="25"/>
    </row>
    <row r="276" spans="1:10" ht="12.75">
      <c r="A276" s="24">
        <v>270</v>
      </c>
      <c r="B276" s="24"/>
      <c r="C276" s="24"/>
      <c r="D276" s="24"/>
      <c r="E276" s="25"/>
      <c r="F276" s="25">
        <f>IF(OR(H276=11,H276=12),(E276/(100+I276)*I276)*VALUTA!$D$18,(E276)/(100+I276)*I276)</f>
        <v>0</v>
      </c>
      <c r="G276" s="13">
        <f>IF(H276=4,E276*VALUTA!$D$10,IF(H276=5,E276*VALUTA!$D$11,IF(H276=6,E276*VALUTA!$D$12,IF(H276=7,E276*VALUTA!$D$13,IF(H276=8,E276*VALUTA!$D$14,IF(H276=9,E276*VALUTA!$D$15,IF(OR(H276=10,H276=11,H276=12,H276=13),(E276*VALUTA!$D$18)-F276,(+E276-F276))))))))</f>
        <v>0</v>
      </c>
      <c r="H276" s="24">
        <v>2</v>
      </c>
      <c r="I276" s="29">
        <f>IF(OR(H276=0,H276=10),0,IF(OR(H276=1,H276=11),6,IF(OR(H276=2,H276=12),19,IF(OR(H276=3,H276=13),17.5,0))))</f>
        <v>19</v>
      </c>
      <c r="J276" s="25"/>
    </row>
    <row r="277" spans="1:10" ht="12.75">
      <c r="A277" s="24">
        <v>271</v>
      </c>
      <c r="B277" s="24"/>
      <c r="C277" s="24"/>
      <c r="D277" s="24"/>
      <c r="E277" s="25"/>
      <c r="F277" s="25">
        <f>IF(OR(H277=11,H277=12),(E277/(100+I277)*I277)*VALUTA!$D$18,(E277)/(100+I277)*I277)</f>
        <v>0</v>
      </c>
      <c r="G277" s="13">
        <f>IF(H277=4,E277*VALUTA!$D$10,IF(H277=5,E277*VALUTA!$D$11,IF(H277=6,E277*VALUTA!$D$12,IF(H277=7,E277*VALUTA!$D$13,IF(H277=8,E277*VALUTA!$D$14,IF(H277=9,E277*VALUTA!$D$15,IF(OR(H277=10,H277=11,H277=12,H277=13),(E277*VALUTA!$D$18)-F277,(+E277-F277))))))))</f>
        <v>0</v>
      </c>
      <c r="H277" s="24">
        <v>2</v>
      </c>
      <c r="I277" s="29">
        <f>IF(OR(H277=0,H277=10),0,IF(OR(H277=1,H277=11),6,IF(OR(H277=2,H277=12),19,IF(OR(H277=3,H277=13),17.5,0))))</f>
        <v>19</v>
      </c>
      <c r="J277" s="25"/>
    </row>
    <row r="278" spans="1:10" ht="12.75">
      <c r="A278" s="24">
        <v>272</v>
      </c>
      <c r="B278" s="24"/>
      <c r="C278" s="24"/>
      <c r="D278" s="24"/>
      <c r="E278" s="25"/>
      <c r="F278" s="25">
        <f>IF(OR(H278=11,H278=12),(E278/(100+I278)*I278)*VALUTA!$D$18,(E278)/(100+I278)*I278)</f>
        <v>0</v>
      </c>
      <c r="G278" s="13">
        <f>IF(H278=4,E278*VALUTA!$D$10,IF(H278=5,E278*VALUTA!$D$11,IF(H278=6,E278*VALUTA!$D$12,IF(H278=7,E278*VALUTA!$D$13,IF(H278=8,E278*VALUTA!$D$14,IF(H278=9,E278*VALUTA!$D$15,IF(OR(H278=10,H278=11,H278=12,H278=13),(E278*VALUTA!$D$18)-F278,(+E278-F278))))))))</f>
        <v>0</v>
      </c>
      <c r="H278" s="24">
        <v>2</v>
      </c>
      <c r="I278" s="29">
        <f>IF(OR(H278=0,H278=10),0,IF(OR(H278=1,H278=11),6,IF(OR(H278=2,H278=12),19,IF(OR(H278=3,H278=13),17.5,0))))</f>
        <v>19</v>
      </c>
      <c r="J278" s="25"/>
    </row>
    <row r="279" spans="1:10" ht="12.75">
      <c r="A279" s="24">
        <v>273</v>
      </c>
      <c r="B279" s="24"/>
      <c r="C279" s="24"/>
      <c r="D279" s="24"/>
      <c r="E279" s="25"/>
      <c r="F279" s="25">
        <f>IF(OR(H279=11,H279=12),(E279/(100+I279)*I279)*VALUTA!$D$18,(E279)/(100+I279)*I279)</f>
        <v>0</v>
      </c>
      <c r="G279" s="13">
        <f>IF(H279=4,E279*VALUTA!$D$10,IF(H279=5,E279*VALUTA!$D$11,IF(H279=6,E279*VALUTA!$D$12,IF(H279=7,E279*VALUTA!$D$13,IF(H279=8,E279*VALUTA!$D$14,IF(H279=9,E279*VALUTA!$D$15,IF(OR(H279=10,H279=11,H279=12,H279=13),(E279*VALUTA!$D$18)-F279,(+E279-F279))))))))</f>
        <v>0</v>
      </c>
      <c r="H279" s="24">
        <v>2</v>
      </c>
      <c r="I279" s="29">
        <f>IF(OR(H279=0,H279=10),0,IF(OR(H279=1,H279=11),6,IF(OR(H279=2,H279=12),19,IF(OR(H279=3,H279=13),17.5,0))))</f>
        <v>19</v>
      </c>
      <c r="J279" s="25"/>
    </row>
    <row r="280" spans="1:10" ht="12.75">
      <c r="A280" s="24">
        <v>274</v>
      </c>
      <c r="B280" s="24"/>
      <c r="C280" s="24"/>
      <c r="D280" s="24"/>
      <c r="E280" s="25"/>
      <c r="F280" s="25">
        <f>IF(OR(H280=11,H280=12),(E280/(100+I280)*I280)*VALUTA!$D$18,(E280)/(100+I280)*I280)</f>
        <v>0</v>
      </c>
      <c r="G280" s="13">
        <f>IF(H280=4,E280*VALUTA!$D$10,IF(H280=5,E280*VALUTA!$D$11,IF(H280=6,E280*VALUTA!$D$12,IF(H280=7,E280*VALUTA!$D$13,IF(H280=8,E280*VALUTA!$D$14,IF(H280=9,E280*VALUTA!$D$15,IF(OR(H280=10,H280=11,H280=12,H280=13),(E280*VALUTA!$D$18)-F280,(+E280-F280))))))))</f>
        <v>0</v>
      </c>
      <c r="H280" s="24">
        <v>2</v>
      </c>
      <c r="I280" s="29">
        <f>IF(OR(H280=0,H280=10),0,IF(OR(H280=1,H280=11),6,IF(OR(H280=2,H280=12),19,IF(OR(H280=3,H280=13),17.5,0))))</f>
        <v>19</v>
      </c>
      <c r="J280" s="25"/>
    </row>
    <row r="281" spans="1:10" ht="12.75">
      <c r="A281" s="24">
        <v>275</v>
      </c>
      <c r="B281" s="24"/>
      <c r="C281" s="24"/>
      <c r="D281" s="24"/>
      <c r="E281" s="25"/>
      <c r="F281" s="25">
        <f>IF(OR(H281=11,H281=12),(E281/(100+I281)*I281)*VALUTA!$D$18,(E281)/(100+I281)*I281)</f>
        <v>0</v>
      </c>
      <c r="G281" s="13">
        <f>IF(H281=4,E281*VALUTA!$D$10,IF(H281=5,E281*VALUTA!$D$11,IF(H281=6,E281*VALUTA!$D$12,IF(H281=7,E281*VALUTA!$D$13,IF(H281=8,E281*VALUTA!$D$14,IF(H281=9,E281*VALUTA!$D$15,IF(OR(H281=10,H281=11,H281=12,H281=13),(E281*VALUTA!$D$18)-F281,(+E281-F281))))))))</f>
        <v>0</v>
      </c>
      <c r="H281" s="24">
        <v>2</v>
      </c>
      <c r="I281" s="29">
        <f>IF(OR(H281=0,H281=10),0,IF(OR(H281=1,H281=11),6,IF(OR(H281=2,H281=12),19,IF(OR(H281=3,H281=13),17.5,0))))</f>
        <v>19</v>
      </c>
      <c r="J281" s="25"/>
    </row>
    <row r="282" spans="1:10" ht="12.75">
      <c r="A282" s="24">
        <v>276</v>
      </c>
      <c r="B282" s="24"/>
      <c r="C282" s="24"/>
      <c r="D282" s="24"/>
      <c r="E282" s="25"/>
      <c r="F282" s="25">
        <f>IF(OR(H282=11,H282=12),(E282/(100+I282)*I282)*VALUTA!$D$18,(E282)/(100+I282)*I282)</f>
        <v>0</v>
      </c>
      <c r="G282" s="13">
        <f>IF(H282=4,E282*VALUTA!$D$10,IF(H282=5,E282*VALUTA!$D$11,IF(H282=6,E282*VALUTA!$D$12,IF(H282=7,E282*VALUTA!$D$13,IF(H282=8,E282*VALUTA!$D$14,IF(H282=9,E282*VALUTA!$D$15,IF(OR(H282=10,H282=11,H282=12,H282=13),(E282*VALUTA!$D$18)-F282,(+E282-F282))))))))</f>
        <v>0</v>
      </c>
      <c r="H282" s="24">
        <v>2</v>
      </c>
      <c r="I282" s="29">
        <f>IF(OR(H282=0,H282=10),0,IF(OR(H282=1,H282=11),6,IF(OR(H282=2,H282=12),19,IF(OR(H282=3,H282=13),17.5,0))))</f>
        <v>19</v>
      </c>
      <c r="J282" s="25"/>
    </row>
    <row r="283" spans="1:10" ht="12.75">
      <c r="A283" s="24">
        <v>277</v>
      </c>
      <c r="B283" s="24"/>
      <c r="C283" s="24"/>
      <c r="D283" s="24"/>
      <c r="E283" s="25"/>
      <c r="F283" s="25">
        <f>IF(OR(H283=11,H283=12),(E283/(100+I283)*I283)*VALUTA!$D$18,(E283)/(100+I283)*I283)</f>
        <v>0</v>
      </c>
      <c r="G283" s="13">
        <f>IF(H283=4,E283*VALUTA!$D$10,IF(H283=5,E283*VALUTA!$D$11,IF(H283=6,E283*VALUTA!$D$12,IF(H283=7,E283*VALUTA!$D$13,IF(H283=8,E283*VALUTA!$D$14,IF(H283=9,E283*VALUTA!$D$15,IF(OR(H283=10,H283=11,H283=12,H283=13),(E283*VALUTA!$D$18)-F283,(+E283-F283))))))))</f>
        <v>0</v>
      </c>
      <c r="H283" s="24">
        <v>2</v>
      </c>
      <c r="I283" s="29">
        <f>IF(OR(H283=0,H283=10),0,IF(OR(H283=1,H283=11),6,IF(OR(H283=2,H283=12),19,IF(OR(H283=3,H283=13),17.5,0))))</f>
        <v>19</v>
      </c>
      <c r="J283" s="25"/>
    </row>
    <row r="284" spans="1:10" ht="12.75">
      <c r="A284" s="24">
        <v>278</v>
      </c>
      <c r="B284" s="24"/>
      <c r="C284" s="24"/>
      <c r="D284" s="24"/>
      <c r="E284" s="25"/>
      <c r="F284" s="25">
        <f>IF(OR(H284=11,H284=12),(E284/(100+I284)*I284)*VALUTA!$D$18,(E284)/(100+I284)*I284)</f>
        <v>0</v>
      </c>
      <c r="G284" s="13">
        <f>IF(H284=4,E284*VALUTA!$D$10,IF(H284=5,E284*VALUTA!$D$11,IF(H284=6,E284*VALUTA!$D$12,IF(H284=7,E284*VALUTA!$D$13,IF(H284=8,E284*VALUTA!$D$14,IF(H284=9,E284*VALUTA!$D$15,IF(OR(H284=10,H284=11,H284=12,H284=13),(E284*VALUTA!$D$18)-F284,(+E284-F284))))))))</f>
        <v>0</v>
      </c>
      <c r="H284" s="24">
        <v>2</v>
      </c>
      <c r="I284" s="29">
        <f>IF(OR(H284=0,H284=10),0,IF(OR(H284=1,H284=11),6,IF(OR(H284=2,H284=12),19,IF(OR(H284=3,H284=13),17.5,0))))</f>
        <v>19</v>
      </c>
      <c r="J284" s="25"/>
    </row>
    <row r="285" spans="1:10" ht="12.75">
      <c r="A285" s="24">
        <v>279</v>
      </c>
      <c r="B285" s="24"/>
      <c r="C285" s="24"/>
      <c r="D285" s="24"/>
      <c r="E285" s="25"/>
      <c r="F285" s="25">
        <f>IF(OR(H285=11,H285=12),(E285/(100+I285)*I285)*VALUTA!$D$18,(E285)/(100+I285)*I285)</f>
        <v>0</v>
      </c>
      <c r="G285" s="13">
        <f>IF(H285=4,E285*VALUTA!$D$10,IF(H285=5,E285*VALUTA!$D$11,IF(H285=6,E285*VALUTA!$D$12,IF(H285=7,E285*VALUTA!$D$13,IF(H285=8,E285*VALUTA!$D$14,IF(H285=9,E285*VALUTA!$D$15,IF(OR(H285=10,H285=11,H285=12,H285=13),(E285*VALUTA!$D$18)-F285,(+E285-F285))))))))</f>
        <v>0</v>
      </c>
      <c r="H285" s="24">
        <v>2</v>
      </c>
      <c r="I285" s="29">
        <f>IF(OR(H285=0,H285=10),0,IF(OR(H285=1,H285=11),6,IF(OR(H285=2,H285=12),19,IF(OR(H285=3,H285=13),17.5,0))))</f>
        <v>19</v>
      </c>
      <c r="J285" s="25"/>
    </row>
    <row r="286" spans="1:10" ht="12.75">
      <c r="A286" s="24">
        <v>280</v>
      </c>
      <c r="B286" s="24"/>
      <c r="C286" s="24"/>
      <c r="D286" s="24"/>
      <c r="E286" s="25"/>
      <c r="F286" s="25">
        <f>IF(OR(H286=11,H286=12),(E286/(100+I286)*I286)*VALUTA!$D$18,(E286)/(100+I286)*I286)</f>
        <v>0</v>
      </c>
      <c r="G286" s="13">
        <f>IF(H286=4,E286*VALUTA!$D$10,IF(H286=5,E286*VALUTA!$D$11,IF(H286=6,E286*VALUTA!$D$12,IF(H286=7,E286*VALUTA!$D$13,IF(H286=8,E286*VALUTA!$D$14,IF(H286=9,E286*VALUTA!$D$15,IF(OR(H286=10,H286=11,H286=12,H286=13),(E286*VALUTA!$D$18)-F286,(+E286-F286))))))))</f>
        <v>0</v>
      </c>
      <c r="H286" s="24">
        <v>2</v>
      </c>
      <c r="I286" s="29">
        <f>IF(OR(H286=0,H286=10),0,IF(OR(H286=1,H286=11),6,IF(OR(H286=2,H286=12),19,IF(OR(H286=3,H286=13),17.5,0))))</f>
        <v>19</v>
      </c>
      <c r="J286" s="25"/>
    </row>
    <row r="287" spans="1:10" ht="12.75">
      <c r="A287" s="24">
        <v>281</v>
      </c>
      <c r="B287" s="24"/>
      <c r="C287" s="24"/>
      <c r="D287" s="24"/>
      <c r="E287" s="25"/>
      <c r="F287" s="25">
        <f>IF(OR(H287=11,H287=12),(E287/(100+I287)*I287)*VALUTA!$D$18,(E287)/(100+I287)*I287)</f>
        <v>0</v>
      </c>
      <c r="G287" s="13">
        <f>IF(H287=4,E287*VALUTA!$D$10,IF(H287=5,E287*VALUTA!$D$11,IF(H287=6,E287*VALUTA!$D$12,IF(H287=7,E287*VALUTA!$D$13,IF(H287=8,E287*VALUTA!$D$14,IF(H287=9,E287*VALUTA!$D$15,IF(OR(H287=10,H287=11,H287=12,H287=13),(E287*VALUTA!$D$18)-F287,(+E287-F287))))))))</f>
        <v>0</v>
      </c>
      <c r="H287" s="24">
        <v>2</v>
      </c>
      <c r="I287" s="29">
        <f>IF(OR(H287=0,H287=10),0,IF(OR(H287=1,H287=11),6,IF(OR(H287=2,H287=12),19,IF(OR(H287=3,H287=13),17.5,0))))</f>
        <v>19</v>
      </c>
      <c r="J287" s="25"/>
    </row>
    <row r="288" spans="1:10" ht="12.75">
      <c r="A288" s="24">
        <v>282</v>
      </c>
      <c r="B288" s="24"/>
      <c r="C288" s="24"/>
      <c r="D288" s="24"/>
      <c r="E288" s="25"/>
      <c r="F288" s="25">
        <f>IF(OR(H288=11,H288=12),(E288/(100+I288)*I288)*VALUTA!$D$18,(E288)/(100+I288)*I288)</f>
        <v>0</v>
      </c>
      <c r="G288" s="13">
        <f>IF(H288=4,E288*VALUTA!$D$10,IF(H288=5,E288*VALUTA!$D$11,IF(H288=6,E288*VALUTA!$D$12,IF(H288=7,E288*VALUTA!$D$13,IF(H288=8,E288*VALUTA!$D$14,IF(H288=9,E288*VALUTA!$D$15,IF(OR(H288=10,H288=11,H288=12,H288=13),(E288*VALUTA!$D$18)-F288,(+E288-F288))))))))</f>
        <v>0</v>
      </c>
      <c r="H288" s="24">
        <v>2</v>
      </c>
      <c r="I288" s="29">
        <f>IF(OR(H288=0,H288=10),0,IF(OR(H288=1,H288=11),6,IF(OR(H288=2,H288=12),19,IF(OR(H288=3,H288=13),17.5,0))))</f>
        <v>19</v>
      </c>
      <c r="J288" s="25"/>
    </row>
    <row r="289" spans="1:10" ht="12.75">
      <c r="A289" s="24">
        <v>283</v>
      </c>
      <c r="B289" s="24"/>
      <c r="C289" s="24"/>
      <c r="D289" s="24"/>
      <c r="E289" s="25"/>
      <c r="F289" s="25">
        <f>IF(OR(H289=11,H289=12),(E289/(100+I289)*I289)*VALUTA!$D$18,(E289)/(100+I289)*I289)</f>
        <v>0</v>
      </c>
      <c r="G289" s="13">
        <f>IF(H289=4,E289*VALUTA!$D$10,IF(H289=5,E289*VALUTA!$D$11,IF(H289=6,E289*VALUTA!$D$12,IF(H289=7,E289*VALUTA!$D$13,IF(H289=8,E289*VALUTA!$D$14,IF(H289=9,E289*VALUTA!$D$15,IF(OR(H289=10,H289=11,H289=12,H289=13),(E289*VALUTA!$D$18)-F289,(+E289-F289))))))))</f>
        <v>0</v>
      </c>
      <c r="H289" s="24">
        <v>2</v>
      </c>
      <c r="I289" s="29">
        <f>IF(OR(H289=0,H289=10),0,IF(OR(H289=1,H289=11),6,IF(OR(H289=2,H289=12),19,IF(OR(H289=3,H289=13),17.5,0))))</f>
        <v>19</v>
      </c>
      <c r="J289" s="25"/>
    </row>
    <row r="290" spans="1:10" ht="12.75">
      <c r="A290" s="24">
        <v>284</v>
      </c>
      <c r="B290" s="24"/>
      <c r="C290" s="24"/>
      <c r="D290" s="24"/>
      <c r="E290" s="25"/>
      <c r="F290" s="25">
        <f>IF(OR(H290=11,H290=12),(E290/(100+I290)*I290)*VALUTA!$D$18,(E290)/(100+I290)*I290)</f>
        <v>0</v>
      </c>
      <c r="G290" s="13">
        <f>IF(H290=4,E290*VALUTA!$D$10,IF(H290=5,E290*VALUTA!$D$11,IF(H290=6,E290*VALUTA!$D$12,IF(H290=7,E290*VALUTA!$D$13,IF(H290=8,E290*VALUTA!$D$14,IF(H290=9,E290*VALUTA!$D$15,IF(OR(H290=10,H290=11,H290=12,H290=13),(E290*VALUTA!$D$18)-F290,(+E290-F290))))))))</f>
        <v>0</v>
      </c>
      <c r="H290" s="24">
        <v>2</v>
      </c>
      <c r="I290" s="29">
        <f>IF(OR(H290=0,H290=10),0,IF(OR(H290=1,H290=11),6,IF(OR(H290=2,H290=12),19,IF(OR(H290=3,H290=13),17.5,0))))</f>
        <v>19</v>
      </c>
      <c r="J290" s="25"/>
    </row>
    <row r="291" spans="1:10" ht="12.75">
      <c r="A291" s="24">
        <v>285</v>
      </c>
      <c r="B291" s="24"/>
      <c r="C291" s="24"/>
      <c r="D291" s="24"/>
      <c r="E291" s="25"/>
      <c r="F291" s="25">
        <f>IF(OR(H291=11,H291=12),(E291/(100+I291)*I291)*VALUTA!$D$18,(E291)/(100+I291)*I291)</f>
        <v>0</v>
      </c>
      <c r="G291" s="13">
        <f>IF(H291=4,E291*VALUTA!$D$10,IF(H291=5,E291*VALUTA!$D$11,IF(H291=6,E291*VALUTA!$D$12,IF(H291=7,E291*VALUTA!$D$13,IF(H291=8,E291*VALUTA!$D$14,IF(H291=9,E291*VALUTA!$D$15,IF(OR(H291=10,H291=11,H291=12,H291=13),(E291*VALUTA!$D$18)-F291,(+E291-F291))))))))</f>
        <v>0</v>
      </c>
      <c r="H291" s="24">
        <v>2</v>
      </c>
      <c r="I291" s="29">
        <f>IF(OR(H291=0,H291=10),0,IF(OR(H291=1,H291=11),6,IF(OR(H291=2,H291=12),19,IF(OR(H291=3,H291=13),17.5,0))))</f>
        <v>19</v>
      </c>
      <c r="J291" s="25"/>
    </row>
    <row r="292" spans="1:10" ht="12.75">
      <c r="A292" s="24">
        <v>286</v>
      </c>
      <c r="B292" s="24"/>
      <c r="C292" s="24"/>
      <c r="D292" s="24"/>
      <c r="E292" s="25"/>
      <c r="F292" s="25">
        <f>IF(OR(H292=11,H292=12),(E292/(100+I292)*I292)*VALUTA!$D$18,(E292)/(100+I292)*I292)</f>
        <v>0</v>
      </c>
      <c r="G292" s="13">
        <f>IF(H292=4,E292*VALUTA!$D$10,IF(H292=5,E292*VALUTA!$D$11,IF(H292=6,E292*VALUTA!$D$12,IF(H292=7,E292*VALUTA!$D$13,IF(H292=8,E292*VALUTA!$D$14,IF(H292=9,E292*VALUTA!$D$15,IF(OR(H292=10,H292=11,H292=12,H292=13),(E292*VALUTA!$D$18)-F292,(+E292-F292))))))))</f>
        <v>0</v>
      </c>
      <c r="H292" s="24">
        <v>2</v>
      </c>
      <c r="I292" s="29">
        <f>IF(OR(H292=0,H292=10),0,IF(OR(H292=1,H292=11),6,IF(OR(H292=2,H292=12),19,IF(OR(H292=3,H292=13),17.5,0))))</f>
        <v>19</v>
      </c>
      <c r="J292" s="25"/>
    </row>
    <row r="293" spans="1:10" ht="12.75">
      <c r="A293" s="24">
        <v>287</v>
      </c>
      <c r="B293" s="24"/>
      <c r="C293" s="24"/>
      <c r="D293" s="24"/>
      <c r="E293" s="25"/>
      <c r="F293" s="25">
        <f>IF(OR(H293=11,H293=12),(E293/(100+I293)*I293)*VALUTA!$D$18,(E293)/(100+I293)*I293)</f>
        <v>0</v>
      </c>
      <c r="G293" s="13">
        <f>IF(H293=4,E293*VALUTA!$D$10,IF(H293=5,E293*VALUTA!$D$11,IF(H293=6,E293*VALUTA!$D$12,IF(H293=7,E293*VALUTA!$D$13,IF(H293=8,E293*VALUTA!$D$14,IF(H293=9,E293*VALUTA!$D$15,IF(OR(H293=10,H293=11,H293=12,H293=13),(E293*VALUTA!$D$18)-F293,(+E293-F293))))))))</f>
        <v>0</v>
      </c>
      <c r="H293" s="24">
        <v>2</v>
      </c>
      <c r="I293" s="29">
        <f>IF(OR(H293=0,H293=10),0,IF(OR(H293=1,H293=11),6,IF(OR(H293=2,H293=12),19,IF(OR(H293=3,H293=13),17.5,0))))</f>
        <v>19</v>
      </c>
      <c r="J293" s="25"/>
    </row>
    <row r="294" spans="1:10" ht="12.75">
      <c r="A294" s="24">
        <v>288</v>
      </c>
      <c r="B294" s="24"/>
      <c r="C294" s="24"/>
      <c r="D294" s="24"/>
      <c r="E294" s="25"/>
      <c r="F294" s="25">
        <f>IF(OR(H294=11,H294=12),(E294/(100+I294)*I294)*VALUTA!$D$18,(E294)/(100+I294)*I294)</f>
        <v>0</v>
      </c>
      <c r="G294" s="13">
        <f>IF(H294=4,E294*VALUTA!$D$10,IF(H294=5,E294*VALUTA!$D$11,IF(H294=6,E294*VALUTA!$D$12,IF(H294=7,E294*VALUTA!$D$13,IF(H294=8,E294*VALUTA!$D$14,IF(H294=9,E294*VALUTA!$D$15,IF(OR(H294=10,H294=11,H294=12,H294=13),(E294*VALUTA!$D$18)-F294,(+E294-F294))))))))</f>
        <v>0</v>
      </c>
      <c r="H294" s="24">
        <v>2</v>
      </c>
      <c r="I294" s="29">
        <f>IF(OR(H294=0,H294=10),0,IF(OR(H294=1,H294=11),6,IF(OR(H294=2,H294=12),19,IF(OR(H294=3,H294=13),17.5,0))))</f>
        <v>19</v>
      </c>
      <c r="J294" s="25"/>
    </row>
    <row r="295" spans="1:10" ht="12.75">
      <c r="A295" s="24">
        <v>289</v>
      </c>
      <c r="B295" s="24"/>
      <c r="C295" s="24"/>
      <c r="D295" s="24"/>
      <c r="E295" s="25"/>
      <c r="F295" s="25">
        <f>IF(OR(H295=11,H295=12),(E295/(100+I295)*I295)*VALUTA!$D$18,(E295)/(100+I295)*I295)</f>
        <v>0</v>
      </c>
      <c r="G295" s="13">
        <f>IF(H295=4,E295*VALUTA!$D$10,IF(H295=5,E295*VALUTA!$D$11,IF(H295=6,E295*VALUTA!$D$12,IF(H295=7,E295*VALUTA!$D$13,IF(H295=8,E295*VALUTA!$D$14,IF(H295=9,E295*VALUTA!$D$15,IF(OR(H295=10,H295=11,H295=12,H295=13),(E295*VALUTA!$D$18)-F295,(+E295-F295))))))))</f>
        <v>0</v>
      </c>
      <c r="H295" s="24">
        <v>2</v>
      </c>
      <c r="I295" s="29">
        <f>IF(OR(H295=0,H295=10),0,IF(OR(H295=1,H295=11),6,IF(OR(H295=2,H295=12),19,IF(OR(H295=3,H295=13),17.5,0))))</f>
        <v>19</v>
      </c>
      <c r="J295" s="25"/>
    </row>
    <row r="296" spans="1:10" ht="12.75">
      <c r="A296" s="24">
        <v>290</v>
      </c>
      <c r="B296" s="24"/>
      <c r="C296" s="24"/>
      <c r="D296" s="24"/>
      <c r="E296" s="25"/>
      <c r="F296" s="25">
        <f>IF(OR(H296=11,H296=12),(E296/(100+I296)*I296)*VALUTA!$D$18,(E296)/(100+I296)*I296)</f>
        <v>0</v>
      </c>
      <c r="G296" s="13">
        <f>IF(H296=4,E296*VALUTA!$D$10,IF(H296=5,E296*VALUTA!$D$11,IF(H296=6,E296*VALUTA!$D$12,IF(H296=7,E296*VALUTA!$D$13,IF(H296=8,E296*VALUTA!$D$14,IF(H296=9,E296*VALUTA!$D$15,IF(OR(H296=10,H296=11,H296=12,H296=13),(E296*VALUTA!$D$18)-F296,(+E296-F296))))))))</f>
        <v>0</v>
      </c>
      <c r="H296" s="24">
        <v>2</v>
      </c>
      <c r="I296" s="29">
        <f>IF(OR(H296=0,H296=10),0,IF(OR(H296=1,H296=11),6,IF(OR(H296=2,H296=12),19,IF(OR(H296=3,H296=13),17.5,0))))</f>
        <v>19</v>
      </c>
      <c r="J296" s="25"/>
    </row>
    <row r="297" spans="1:10" ht="12.75">
      <c r="A297" s="24">
        <v>291</v>
      </c>
      <c r="B297" s="24"/>
      <c r="C297" s="24"/>
      <c r="D297" s="24"/>
      <c r="E297" s="25"/>
      <c r="F297" s="25">
        <f>IF(OR(H297=11,H297=12),(E297/(100+I297)*I297)*VALUTA!$D$18,(E297)/(100+I297)*I297)</f>
        <v>0</v>
      </c>
      <c r="G297" s="13">
        <f>IF(H297=4,E297*VALUTA!$D$10,IF(H297=5,E297*VALUTA!$D$11,IF(H297=6,E297*VALUTA!$D$12,IF(H297=7,E297*VALUTA!$D$13,IF(H297=8,E297*VALUTA!$D$14,IF(H297=9,E297*VALUTA!$D$15,IF(OR(H297=10,H297=11,H297=12,H297=13),(E297*VALUTA!$D$18)-F297,(+E297-F297))))))))</f>
        <v>0</v>
      </c>
      <c r="H297" s="24">
        <v>2</v>
      </c>
      <c r="I297" s="29">
        <f>IF(OR(H297=0,H297=10),0,IF(OR(H297=1,H297=11),6,IF(OR(H297=2,H297=12),19,IF(OR(H297=3,H297=13),17.5,0))))</f>
        <v>19</v>
      </c>
      <c r="J297" s="25"/>
    </row>
    <row r="298" spans="1:10" ht="12.75">
      <c r="A298" s="24">
        <v>292</v>
      </c>
      <c r="B298" s="24"/>
      <c r="C298" s="24"/>
      <c r="D298" s="24"/>
      <c r="E298" s="25"/>
      <c r="F298" s="25">
        <f>IF(OR(H298=11,H298=12),(E298/(100+I298)*I298)*VALUTA!$D$18,(E298)/(100+I298)*I298)</f>
        <v>0</v>
      </c>
      <c r="G298" s="13">
        <f>IF(H298=4,E298*VALUTA!$D$10,IF(H298=5,E298*VALUTA!$D$11,IF(H298=6,E298*VALUTA!$D$12,IF(H298=7,E298*VALUTA!$D$13,IF(H298=8,E298*VALUTA!$D$14,IF(H298=9,E298*VALUTA!$D$15,IF(OR(H298=10,H298=11,H298=12,H298=13),(E298*VALUTA!$D$18)-F298,(+E298-F298))))))))</f>
        <v>0</v>
      </c>
      <c r="H298" s="24">
        <v>2</v>
      </c>
      <c r="I298" s="29">
        <f>IF(OR(H298=0,H298=10),0,IF(OR(H298=1,H298=11),6,IF(OR(H298=2,H298=12),19,IF(OR(H298=3,H298=13),17.5,0))))</f>
        <v>19</v>
      </c>
      <c r="J298" s="25"/>
    </row>
    <row r="299" spans="1:10" ht="12.75">
      <c r="A299" s="24">
        <v>293</v>
      </c>
      <c r="B299" s="24"/>
      <c r="C299" s="24"/>
      <c r="D299" s="24"/>
      <c r="E299" s="25"/>
      <c r="F299" s="25">
        <f>IF(OR(H299=11,H299=12),(E299/(100+I299)*I299)*VALUTA!$D$18,(E299)/(100+I299)*I299)</f>
        <v>0</v>
      </c>
      <c r="G299" s="13">
        <f>IF(H299=4,E299*VALUTA!$D$10,IF(H299=5,E299*VALUTA!$D$11,IF(H299=6,E299*VALUTA!$D$12,IF(H299=7,E299*VALUTA!$D$13,IF(H299=8,E299*VALUTA!$D$14,IF(H299=9,E299*VALUTA!$D$15,IF(OR(H299=10,H299=11,H299=12,H299=13),(E299*VALUTA!$D$18)-F299,(+E299-F299))))))))</f>
        <v>0</v>
      </c>
      <c r="H299" s="24">
        <v>2</v>
      </c>
      <c r="I299" s="29">
        <f>IF(OR(H299=0,H299=10),0,IF(OR(H299=1,H299=11),6,IF(OR(H299=2,H299=12),19,IF(OR(H299=3,H299=13),17.5,0))))</f>
        <v>19</v>
      </c>
      <c r="J299" s="25"/>
    </row>
    <row r="300" spans="1:10" ht="12.75">
      <c r="A300" s="24">
        <v>294</v>
      </c>
      <c r="B300" s="24"/>
      <c r="C300" s="24"/>
      <c r="D300" s="24"/>
      <c r="E300" s="25"/>
      <c r="F300" s="25">
        <f>IF(OR(H300=11,H300=12),(E300/(100+I300)*I300)*VALUTA!$D$18,(E300)/(100+I300)*I300)</f>
        <v>0</v>
      </c>
      <c r="G300" s="13">
        <f>IF(H300=4,E300*VALUTA!$D$10,IF(H300=5,E300*VALUTA!$D$11,IF(H300=6,E300*VALUTA!$D$12,IF(H300=7,E300*VALUTA!$D$13,IF(H300=8,E300*VALUTA!$D$14,IF(H300=9,E300*VALUTA!$D$15,IF(OR(H300=10,H300=11,H300=12,H300=13),(E300*VALUTA!$D$18)-F300,(+E300-F300))))))))</f>
        <v>0</v>
      </c>
      <c r="H300" s="24">
        <v>2</v>
      </c>
      <c r="I300" s="29">
        <f>IF(OR(H300=0,H300=10),0,IF(OR(H300=1,H300=11),6,IF(OR(H300=2,H300=12),19,IF(OR(H300=3,H300=13),17.5,0))))</f>
        <v>19</v>
      </c>
      <c r="J300" s="25"/>
    </row>
    <row r="301" spans="1:10" ht="12.75">
      <c r="A301" s="24">
        <v>295</v>
      </c>
      <c r="B301" s="24"/>
      <c r="C301" s="24"/>
      <c r="D301" s="24"/>
      <c r="E301" s="25"/>
      <c r="F301" s="25">
        <f>IF(OR(H301=11,H301=12),(E301/(100+I301)*I301)*VALUTA!$D$18,(E301)/(100+I301)*I301)</f>
        <v>0</v>
      </c>
      <c r="G301" s="13">
        <f>IF(H301=4,E301*VALUTA!$D$10,IF(H301=5,E301*VALUTA!$D$11,IF(H301=6,E301*VALUTA!$D$12,IF(H301=7,E301*VALUTA!$D$13,IF(H301=8,E301*VALUTA!$D$14,IF(H301=9,E301*VALUTA!$D$15,IF(OR(H301=10,H301=11,H301=12,H301=13),(E301*VALUTA!$D$18)-F301,(+E301-F301))))))))</f>
        <v>0</v>
      </c>
      <c r="H301" s="24">
        <v>2</v>
      </c>
      <c r="I301" s="29">
        <f>IF(OR(H301=0,H301=10),0,IF(OR(H301=1,H301=11),6,IF(OR(H301=2,H301=12),19,IF(OR(H301=3,H301=13),17.5,0))))</f>
        <v>19</v>
      </c>
      <c r="J301" s="25"/>
    </row>
    <row r="302" spans="1:10" ht="12.75">
      <c r="A302" s="24">
        <v>296</v>
      </c>
      <c r="B302" s="24"/>
      <c r="C302" s="24"/>
      <c r="D302" s="24"/>
      <c r="E302" s="25"/>
      <c r="F302" s="25">
        <f>IF(OR(H302=11,H302=12),(E302/(100+I302)*I302)*VALUTA!$D$18,(E302)/(100+I302)*I302)</f>
        <v>0</v>
      </c>
      <c r="G302" s="13">
        <f>IF(H302=4,E302*VALUTA!$D$10,IF(H302=5,E302*VALUTA!$D$11,IF(H302=6,E302*VALUTA!$D$12,IF(H302=7,E302*VALUTA!$D$13,IF(H302=8,E302*VALUTA!$D$14,IF(H302=9,E302*VALUTA!$D$15,IF(OR(H302=10,H302=11,H302=12,H302=13),(E302*VALUTA!$D$18)-F302,(+E302-F302))))))))</f>
        <v>0</v>
      </c>
      <c r="H302" s="24">
        <v>2</v>
      </c>
      <c r="I302" s="29">
        <f>IF(OR(H302=0,H302=10),0,IF(OR(H302=1,H302=11),6,IF(OR(H302=2,H302=12),19,IF(OR(H302=3,H302=13),17.5,0))))</f>
        <v>19</v>
      </c>
      <c r="J302" s="25"/>
    </row>
    <row r="303" spans="1:10" ht="12.75">
      <c r="A303" s="24">
        <v>297</v>
      </c>
      <c r="B303" s="24"/>
      <c r="C303" s="24"/>
      <c r="D303" s="24"/>
      <c r="E303" s="25"/>
      <c r="F303" s="25">
        <f>IF(OR(H303=11,H303=12),(E303/(100+I303)*I303)*VALUTA!$D$18,(E303)/(100+I303)*I303)</f>
        <v>0</v>
      </c>
      <c r="G303" s="13">
        <f>IF(H303=4,E303*VALUTA!$D$10,IF(H303=5,E303*VALUTA!$D$11,IF(H303=6,E303*VALUTA!$D$12,IF(H303=7,E303*VALUTA!$D$13,IF(H303=8,E303*VALUTA!$D$14,IF(H303=9,E303*VALUTA!$D$15,IF(OR(H303=10,H303=11,H303=12,H303=13),(E303*VALUTA!$D$18)-F303,(+E303-F303))))))))</f>
        <v>0</v>
      </c>
      <c r="H303" s="24">
        <v>2</v>
      </c>
      <c r="I303" s="29">
        <f>IF(OR(H303=0,H303=10),0,IF(OR(H303=1,H303=11),6,IF(OR(H303=2,H303=12),19,IF(OR(H303=3,H303=13),17.5,0))))</f>
        <v>19</v>
      </c>
      <c r="J303" s="25"/>
    </row>
    <row r="304" spans="1:10" ht="12.75">
      <c r="A304" s="24">
        <v>298</v>
      </c>
      <c r="B304" s="24"/>
      <c r="C304" s="24"/>
      <c r="D304" s="24"/>
      <c r="E304" s="25"/>
      <c r="F304" s="25">
        <f>IF(OR(H304=11,H304=12),(E304/(100+I304)*I304)*VALUTA!$D$18,(E304)/(100+I304)*I304)</f>
        <v>0</v>
      </c>
      <c r="G304" s="13">
        <f>IF(H304=4,E304*VALUTA!$D$10,IF(H304=5,E304*VALUTA!$D$11,IF(H304=6,E304*VALUTA!$D$12,IF(H304=7,E304*VALUTA!$D$13,IF(H304=8,E304*VALUTA!$D$14,IF(H304=9,E304*VALUTA!$D$15,IF(OR(H304=10,H304=11,H304=12,H304=13),(E304*VALUTA!$D$18)-F304,(+E304-F304))))))))</f>
        <v>0</v>
      </c>
      <c r="H304" s="24">
        <v>2</v>
      </c>
      <c r="I304" s="29">
        <f>IF(OR(H304=0,H304=10),0,IF(OR(H304=1,H304=11),6,IF(OR(H304=2,H304=12),19,IF(OR(H304=3,H304=13),17.5,0))))</f>
        <v>19</v>
      </c>
      <c r="J304" s="25"/>
    </row>
    <row r="305" spans="1:10" ht="12.75">
      <c r="A305" s="24">
        <v>299</v>
      </c>
      <c r="B305" s="24"/>
      <c r="C305" s="24"/>
      <c r="D305" s="24"/>
      <c r="E305" s="25"/>
      <c r="F305" s="25">
        <f>IF(OR(H305=11,H305=12),(E305/(100+I305)*I305)*VALUTA!$D$18,(E305)/(100+I305)*I305)</f>
        <v>0</v>
      </c>
      <c r="G305" s="13">
        <f>IF(H305=4,E305*VALUTA!$D$10,IF(H305=5,E305*VALUTA!$D$11,IF(H305=6,E305*VALUTA!$D$12,IF(H305=7,E305*VALUTA!$D$13,IF(H305=8,E305*VALUTA!$D$14,IF(H305=9,E305*VALUTA!$D$15,IF(OR(H305=10,H305=11,H305=12,H305=13),(E305*VALUTA!$D$18)-F305,(+E305-F305))))))))</f>
        <v>0</v>
      </c>
      <c r="H305" s="24">
        <v>2</v>
      </c>
      <c r="I305" s="29">
        <f>IF(OR(H305=0,H305=10),0,IF(OR(H305=1,H305=11),6,IF(OR(H305=2,H305=12),19,IF(OR(H305=3,H305=13),17.5,0))))</f>
        <v>19</v>
      </c>
      <c r="J305" s="25"/>
    </row>
    <row r="306" spans="1:10" ht="12.75">
      <c r="A306" s="24">
        <v>300</v>
      </c>
      <c r="B306" s="24"/>
      <c r="C306" s="24"/>
      <c r="D306" s="24"/>
      <c r="E306" s="25"/>
      <c r="F306" s="25">
        <f>IF(OR(H306=11,H306=12),(E306/(100+I306)*I306)*VALUTA!$D$18,(E306)/(100+I306)*I306)</f>
        <v>0</v>
      </c>
      <c r="G306" s="13">
        <f>IF(H306=4,E306*VALUTA!$D$10,IF(H306=5,E306*VALUTA!$D$11,IF(H306=6,E306*VALUTA!$D$12,IF(H306=7,E306*VALUTA!$D$13,IF(H306=8,E306*VALUTA!$D$14,IF(H306=9,E306*VALUTA!$D$15,IF(OR(H306=10,H306=11,H306=12,H306=13),(E306*VALUTA!$D$18)-F306,(+E306-F306))))))))</f>
        <v>0</v>
      </c>
      <c r="H306" s="24">
        <v>2</v>
      </c>
      <c r="I306" s="29">
        <f>IF(OR(H306=0,H306=10),0,IF(OR(H306=1,H306=11),6,IF(OR(H306=2,H306=12),19,IF(OR(H306=3,H306=13),17.5,0))))</f>
        <v>19</v>
      </c>
      <c r="J306" s="25"/>
    </row>
    <row r="307" spans="1:10" ht="12.75">
      <c r="A307" s="24">
        <v>301</v>
      </c>
      <c r="B307" s="24"/>
      <c r="C307" s="24"/>
      <c r="D307" s="24"/>
      <c r="E307" s="25"/>
      <c r="F307" s="25">
        <f>IF(OR(H307=11,H307=12),(E307/(100+I307)*I307)*VALUTA!$D$18,(E307)/(100+I307)*I307)</f>
        <v>0</v>
      </c>
      <c r="G307" s="13">
        <f>IF(H307=4,E307*VALUTA!$D$10,IF(H307=5,E307*VALUTA!$D$11,IF(H307=6,E307*VALUTA!$D$12,IF(H307=7,E307*VALUTA!$D$13,IF(H307=8,E307*VALUTA!$D$14,IF(H307=9,E307*VALUTA!$D$15,IF(OR(H307=10,H307=11,H307=12,H307=13),(E307*VALUTA!$D$18)-F307,(+E307-F307))))))))</f>
        <v>0</v>
      </c>
      <c r="H307" s="24">
        <v>2</v>
      </c>
      <c r="I307" s="29">
        <f>IF(OR(H307=0,H307=10),0,IF(OR(H307=1,H307=11),6,IF(OR(H307=2,H307=12),19,IF(OR(H307=3,H307=13),17.5,0))))</f>
        <v>19</v>
      </c>
      <c r="J307" s="25"/>
    </row>
    <row r="308" spans="1:10" ht="12.75">
      <c r="A308" s="24">
        <v>302</v>
      </c>
      <c r="B308" s="24"/>
      <c r="C308" s="24"/>
      <c r="D308" s="24"/>
      <c r="E308" s="25"/>
      <c r="F308" s="25">
        <f>IF(OR(H308=11,H308=12),(E308/(100+I308)*I308)*VALUTA!$D$18,(E308)/(100+I308)*I308)</f>
        <v>0</v>
      </c>
      <c r="G308" s="13">
        <f>IF(H308=4,E308*VALUTA!$D$10,IF(H308=5,E308*VALUTA!$D$11,IF(H308=6,E308*VALUTA!$D$12,IF(H308=7,E308*VALUTA!$D$13,IF(H308=8,E308*VALUTA!$D$14,IF(H308=9,E308*VALUTA!$D$15,IF(OR(H308=10,H308=11,H308=12,H308=13),(E308*VALUTA!$D$18)-F308,(+E308-F308))))))))</f>
        <v>0</v>
      </c>
      <c r="H308" s="24">
        <v>2</v>
      </c>
      <c r="I308" s="29">
        <f>IF(OR(H308=0,H308=10),0,IF(OR(H308=1,H308=11),6,IF(OR(H308=2,H308=12),19,IF(OR(H308=3,H308=13),17.5,0))))</f>
        <v>19</v>
      </c>
      <c r="J308" s="25"/>
    </row>
    <row r="309" spans="1:10" ht="12.75">
      <c r="A309" s="24">
        <v>303</v>
      </c>
      <c r="B309" s="24"/>
      <c r="C309" s="24"/>
      <c r="D309" s="24"/>
      <c r="E309" s="25"/>
      <c r="F309" s="25">
        <f>IF(OR(H309=11,H309=12),(E309/(100+I309)*I309)*VALUTA!$D$18,(E309)/(100+I309)*I309)</f>
        <v>0</v>
      </c>
      <c r="G309" s="13">
        <f>IF(H309=4,E309*VALUTA!$D$10,IF(H309=5,E309*VALUTA!$D$11,IF(H309=6,E309*VALUTA!$D$12,IF(H309=7,E309*VALUTA!$D$13,IF(H309=8,E309*VALUTA!$D$14,IF(H309=9,E309*VALUTA!$D$15,IF(OR(H309=10,H309=11,H309=12,H309=13),(E309*VALUTA!$D$18)-F309,(+E309-F309))))))))</f>
        <v>0</v>
      </c>
      <c r="H309" s="24">
        <v>2</v>
      </c>
      <c r="I309" s="29">
        <f>IF(OR(H309=0,H309=10),0,IF(OR(H309=1,H309=11),6,IF(OR(H309=2,H309=12),19,IF(OR(H309=3,H309=13),17.5,0))))</f>
        <v>19</v>
      </c>
      <c r="J309" s="25"/>
    </row>
    <row r="310" spans="1:10" ht="12.75">
      <c r="A310" s="24">
        <v>304</v>
      </c>
      <c r="B310" s="24"/>
      <c r="C310" s="24"/>
      <c r="D310" s="24"/>
      <c r="E310" s="25"/>
      <c r="F310" s="25">
        <f>IF(OR(H310=11,H310=12),(E310/(100+I310)*I310)*VALUTA!$D$18,(E310)/(100+I310)*I310)</f>
        <v>0</v>
      </c>
      <c r="G310" s="13">
        <f>IF(H310=4,E310*VALUTA!$D$10,IF(H310=5,E310*VALUTA!$D$11,IF(H310=6,E310*VALUTA!$D$12,IF(H310=7,E310*VALUTA!$D$13,IF(H310=8,E310*VALUTA!$D$14,IF(H310=9,E310*VALUTA!$D$15,IF(OR(H310=10,H310=11,H310=12,H310=13),(E310*VALUTA!$D$18)-F310,(+E310-F310))))))))</f>
        <v>0</v>
      </c>
      <c r="H310" s="24">
        <v>2</v>
      </c>
      <c r="I310" s="29">
        <f>IF(OR(H310=0,H310=10),0,IF(OR(H310=1,H310=11),6,IF(OR(H310=2,H310=12),19,IF(OR(H310=3,H310=13),17.5,0))))</f>
        <v>19</v>
      </c>
      <c r="J310" s="25"/>
    </row>
    <row r="311" spans="1:10" ht="12.75">
      <c r="A311" s="24">
        <v>305</v>
      </c>
      <c r="B311" s="24"/>
      <c r="C311" s="24"/>
      <c r="D311" s="24"/>
      <c r="E311" s="25"/>
      <c r="F311" s="25">
        <f>IF(OR(H311=11,H311=12),(E311/(100+I311)*I311)*VALUTA!$D$18,(E311)/(100+I311)*I311)</f>
        <v>0</v>
      </c>
      <c r="G311" s="13">
        <f>IF(H311=4,E311*VALUTA!$D$10,IF(H311=5,E311*VALUTA!$D$11,IF(H311=6,E311*VALUTA!$D$12,IF(H311=7,E311*VALUTA!$D$13,IF(H311=8,E311*VALUTA!$D$14,IF(H311=9,E311*VALUTA!$D$15,IF(OR(H311=10,H311=11,H311=12,H311=13),(E311*VALUTA!$D$18)-F311,(+E311-F311))))))))</f>
        <v>0</v>
      </c>
      <c r="H311" s="24">
        <v>2</v>
      </c>
      <c r="I311" s="29">
        <f>IF(OR(H311=0,H311=10),0,IF(OR(H311=1,H311=11),6,IF(OR(H311=2,H311=12),19,IF(OR(H311=3,H311=13),17.5,0))))</f>
        <v>19</v>
      </c>
      <c r="J311" s="25"/>
    </row>
    <row r="312" spans="1:10" ht="12.75">
      <c r="A312" s="24">
        <v>306</v>
      </c>
      <c r="B312" s="24"/>
      <c r="C312" s="24"/>
      <c r="D312" s="24"/>
      <c r="E312" s="25"/>
      <c r="F312" s="25">
        <f>IF(OR(H312=11,H312=12),(E312/(100+I312)*I312)*VALUTA!$D$18,(E312)/(100+I312)*I312)</f>
        <v>0</v>
      </c>
      <c r="G312" s="13">
        <f>IF(H312=4,E312*VALUTA!$D$10,IF(H312=5,E312*VALUTA!$D$11,IF(H312=6,E312*VALUTA!$D$12,IF(H312=7,E312*VALUTA!$D$13,IF(H312=8,E312*VALUTA!$D$14,IF(H312=9,E312*VALUTA!$D$15,IF(OR(H312=10,H312=11,H312=12,H312=13),(E312*VALUTA!$D$18)-F312,(+E312-F312))))))))</f>
        <v>0</v>
      </c>
      <c r="H312" s="24">
        <v>2</v>
      </c>
      <c r="I312" s="29">
        <f>IF(OR(H312=0,H312=10),0,IF(OR(H312=1,H312=11),6,IF(OR(H312=2,H312=12),19,IF(OR(H312=3,H312=13),17.5,0))))</f>
        <v>19</v>
      </c>
      <c r="J312" s="25"/>
    </row>
    <row r="313" spans="1:10" ht="12.75">
      <c r="A313" s="24">
        <v>307</v>
      </c>
      <c r="B313" s="24"/>
      <c r="C313" s="24"/>
      <c r="D313" s="24"/>
      <c r="E313" s="25"/>
      <c r="F313" s="25">
        <f>IF(OR(H313=11,H313=12),(E313/(100+I313)*I313)*VALUTA!$D$18,(E313)/(100+I313)*I313)</f>
        <v>0</v>
      </c>
      <c r="G313" s="13">
        <f>IF(H313=4,E313*VALUTA!$D$10,IF(H313=5,E313*VALUTA!$D$11,IF(H313=6,E313*VALUTA!$D$12,IF(H313=7,E313*VALUTA!$D$13,IF(H313=8,E313*VALUTA!$D$14,IF(H313=9,E313*VALUTA!$D$15,IF(OR(H313=10,H313=11,H313=12,H313=13),(E313*VALUTA!$D$18)-F313,(+E313-F313))))))))</f>
        <v>0</v>
      </c>
      <c r="H313" s="24">
        <v>2</v>
      </c>
      <c r="I313" s="29">
        <f>IF(OR(H313=0,H313=10),0,IF(OR(H313=1,H313=11),6,IF(OR(H313=2,H313=12),19,IF(OR(H313=3,H313=13),17.5,0))))</f>
        <v>19</v>
      </c>
      <c r="J313" s="25"/>
    </row>
    <row r="314" spans="1:10" ht="12.75">
      <c r="A314" s="24">
        <v>308</v>
      </c>
      <c r="B314" s="24"/>
      <c r="C314" s="24"/>
      <c r="D314" s="24"/>
      <c r="E314" s="25"/>
      <c r="F314" s="25">
        <f>IF(OR(H314=11,H314=12),(E314/(100+I314)*I314)*VALUTA!$D$18,(E314)/(100+I314)*I314)</f>
        <v>0</v>
      </c>
      <c r="G314" s="13">
        <f>IF(H314=4,E314*VALUTA!$D$10,IF(H314=5,E314*VALUTA!$D$11,IF(H314=6,E314*VALUTA!$D$12,IF(H314=7,E314*VALUTA!$D$13,IF(H314=8,E314*VALUTA!$D$14,IF(H314=9,E314*VALUTA!$D$15,IF(OR(H314=10,H314=11,H314=12,H314=13),(E314*VALUTA!$D$18)-F314,(+E314-F314))))))))</f>
        <v>0</v>
      </c>
      <c r="H314" s="24">
        <v>2</v>
      </c>
      <c r="I314" s="29">
        <f>IF(OR(H314=0,H314=10),0,IF(OR(H314=1,H314=11),6,IF(OR(H314=2,H314=12),19,IF(OR(H314=3,H314=13),17.5,0))))</f>
        <v>19</v>
      </c>
      <c r="J314" s="25"/>
    </row>
    <row r="315" spans="1:10" ht="12.75">
      <c r="A315" s="24">
        <v>309</v>
      </c>
      <c r="B315" s="24"/>
      <c r="C315" s="24"/>
      <c r="D315" s="24"/>
      <c r="E315" s="25"/>
      <c r="F315" s="25">
        <f>IF(OR(H315=11,H315=12),(E315/(100+I315)*I315)*VALUTA!$D$18,(E315)/(100+I315)*I315)</f>
        <v>0</v>
      </c>
      <c r="G315" s="13">
        <f>IF(H315=4,E315*VALUTA!$D$10,IF(H315=5,E315*VALUTA!$D$11,IF(H315=6,E315*VALUTA!$D$12,IF(H315=7,E315*VALUTA!$D$13,IF(H315=8,E315*VALUTA!$D$14,IF(H315=9,E315*VALUTA!$D$15,IF(OR(H315=10,H315=11,H315=12,H315=13),(E315*VALUTA!$D$18)-F315,(+E315-F315))))))))</f>
        <v>0</v>
      </c>
      <c r="H315" s="24">
        <v>2</v>
      </c>
      <c r="I315" s="29">
        <f>IF(OR(H315=0,H315=10),0,IF(OR(H315=1,H315=11),6,IF(OR(H315=2,H315=12),19,IF(OR(H315=3,H315=13),17.5,0))))</f>
        <v>19</v>
      </c>
      <c r="J315" s="25"/>
    </row>
    <row r="316" spans="1:10" ht="12.75">
      <c r="A316" s="24">
        <v>310</v>
      </c>
      <c r="B316" s="24"/>
      <c r="C316" s="24"/>
      <c r="D316" s="24"/>
      <c r="E316" s="25"/>
      <c r="F316" s="25">
        <f>IF(OR(H316=11,H316=12),(E316/(100+I316)*I316)*VALUTA!$D$18,(E316)/(100+I316)*I316)</f>
        <v>0</v>
      </c>
      <c r="G316" s="13">
        <f>IF(H316=4,E316*VALUTA!$D$10,IF(H316=5,E316*VALUTA!$D$11,IF(H316=6,E316*VALUTA!$D$12,IF(H316=7,E316*VALUTA!$D$13,IF(H316=8,E316*VALUTA!$D$14,IF(H316=9,E316*VALUTA!$D$15,IF(OR(H316=10,H316=11,H316=12,H316=13),(E316*VALUTA!$D$18)-F316,(+E316-F316))))))))</f>
        <v>0</v>
      </c>
      <c r="H316" s="24">
        <v>2</v>
      </c>
      <c r="I316" s="29">
        <f>IF(OR(H316=0,H316=10),0,IF(OR(H316=1,H316=11),6,IF(OR(H316=2,H316=12),19,IF(OR(H316=3,H316=13),17.5,0))))</f>
        <v>19</v>
      </c>
      <c r="J316" s="25"/>
    </row>
    <row r="317" spans="1:10" ht="12.75">
      <c r="A317" s="24">
        <v>311</v>
      </c>
      <c r="B317" s="24"/>
      <c r="C317" s="24"/>
      <c r="D317" s="24"/>
      <c r="E317" s="25"/>
      <c r="F317" s="25">
        <f>IF(OR(H317=11,H317=12),(E317/(100+I317)*I317)*VALUTA!$D$18,(E317)/(100+I317)*I317)</f>
        <v>0</v>
      </c>
      <c r="G317" s="13">
        <f>IF(H317=4,E317*VALUTA!$D$10,IF(H317=5,E317*VALUTA!$D$11,IF(H317=6,E317*VALUTA!$D$12,IF(H317=7,E317*VALUTA!$D$13,IF(H317=8,E317*VALUTA!$D$14,IF(H317=9,E317*VALUTA!$D$15,IF(OR(H317=10,H317=11,H317=12,H317=13),(E317*VALUTA!$D$18)-F317,(+E317-F317))))))))</f>
        <v>0</v>
      </c>
      <c r="H317" s="24">
        <v>2</v>
      </c>
      <c r="I317" s="29">
        <f>IF(OR(H317=0,H317=10),0,IF(OR(H317=1,H317=11),6,IF(OR(H317=2,H317=12),19,IF(OR(H317=3,H317=13),17.5,0))))</f>
        <v>19</v>
      </c>
      <c r="J317" s="25"/>
    </row>
    <row r="318" spans="1:10" ht="12.75">
      <c r="A318" s="24">
        <v>312</v>
      </c>
      <c r="B318" s="24"/>
      <c r="C318" s="24"/>
      <c r="D318" s="24"/>
      <c r="E318" s="25"/>
      <c r="F318" s="25">
        <f>IF(OR(H318=11,H318=12),(E318/(100+I318)*I318)*VALUTA!$D$18,(E318)/(100+I318)*I318)</f>
        <v>0</v>
      </c>
      <c r="G318" s="13">
        <f>IF(H318=4,E318*VALUTA!$D$10,IF(H318=5,E318*VALUTA!$D$11,IF(H318=6,E318*VALUTA!$D$12,IF(H318=7,E318*VALUTA!$D$13,IF(H318=8,E318*VALUTA!$D$14,IF(H318=9,E318*VALUTA!$D$15,IF(OR(H318=10,H318=11,H318=12,H318=13),(E318*VALUTA!$D$18)-F318,(+E318-F318))))))))</f>
        <v>0</v>
      </c>
      <c r="H318" s="24">
        <v>2</v>
      </c>
      <c r="I318" s="29">
        <f>IF(OR(H318=0,H318=10),0,IF(OR(H318=1,H318=11),6,IF(OR(H318=2,H318=12),19,IF(OR(H318=3,H318=13),17.5,0))))</f>
        <v>19</v>
      </c>
      <c r="J318" s="25"/>
    </row>
    <row r="319" spans="1:10" ht="12.75">
      <c r="A319" s="24">
        <v>313</v>
      </c>
      <c r="B319" s="24"/>
      <c r="C319" s="24"/>
      <c r="D319" s="24"/>
      <c r="E319" s="25"/>
      <c r="F319" s="25">
        <f>IF(OR(H319=11,H319=12),(E319/(100+I319)*I319)*VALUTA!$D$18,(E319)/(100+I319)*I319)</f>
        <v>0</v>
      </c>
      <c r="G319" s="13">
        <f>IF(H319=4,E319*VALUTA!$D$10,IF(H319=5,E319*VALUTA!$D$11,IF(H319=6,E319*VALUTA!$D$12,IF(H319=7,E319*VALUTA!$D$13,IF(H319=8,E319*VALUTA!$D$14,IF(H319=9,E319*VALUTA!$D$15,IF(OR(H319=10,H319=11,H319=12,H319=13),(E319*VALUTA!$D$18)-F319,(+E319-F319))))))))</f>
        <v>0</v>
      </c>
      <c r="H319" s="24">
        <v>2</v>
      </c>
      <c r="I319" s="29">
        <f>IF(OR(H319=0,H319=10),0,IF(OR(H319=1,H319=11),6,IF(OR(H319=2,H319=12),19,IF(OR(H319=3,H319=13),17.5,0))))</f>
        <v>19</v>
      </c>
      <c r="J319" s="25"/>
    </row>
    <row r="320" spans="1:10" ht="12.75">
      <c r="A320" s="24">
        <v>314</v>
      </c>
      <c r="B320" s="24"/>
      <c r="C320" s="24"/>
      <c r="D320" s="24"/>
      <c r="E320" s="25"/>
      <c r="F320" s="25">
        <f>IF(OR(H320=11,H320=12),(E320/(100+I320)*I320)*VALUTA!$D$18,(E320)/(100+I320)*I320)</f>
        <v>0</v>
      </c>
      <c r="G320" s="13">
        <f>IF(H320=4,E320*VALUTA!$D$10,IF(H320=5,E320*VALUTA!$D$11,IF(H320=6,E320*VALUTA!$D$12,IF(H320=7,E320*VALUTA!$D$13,IF(H320=8,E320*VALUTA!$D$14,IF(H320=9,E320*VALUTA!$D$15,IF(OR(H320=10,H320=11,H320=12,H320=13),(E320*VALUTA!$D$18)-F320,(+E320-F320))))))))</f>
        <v>0</v>
      </c>
      <c r="H320" s="24">
        <v>2</v>
      </c>
      <c r="I320" s="29">
        <f>IF(OR(H320=0,H320=10),0,IF(OR(H320=1,H320=11),6,IF(OR(H320=2,H320=12),19,IF(OR(H320=3,H320=13),17.5,0))))</f>
        <v>19</v>
      </c>
      <c r="J320" s="25"/>
    </row>
    <row r="321" spans="1:10" ht="12.75">
      <c r="A321" s="24">
        <v>315</v>
      </c>
      <c r="B321" s="24"/>
      <c r="C321" s="24"/>
      <c r="D321" s="24"/>
      <c r="E321" s="25"/>
      <c r="F321" s="25">
        <f>IF(OR(H321=11,H321=12),(E321/(100+I321)*I321)*VALUTA!$D$18,(E321)/(100+I321)*I321)</f>
        <v>0</v>
      </c>
      <c r="G321" s="13">
        <f>IF(H321=4,E321*VALUTA!$D$10,IF(H321=5,E321*VALUTA!$D$11,IF(H321=6,E321*VALUTA!$D$12,IF(H321=7,E321*VALUTA!$D$13,IF(H321=8,E321*VALUTA!$D$14,IF(H321=9,E321*VALUTA!$D$15,IF(OR(H321=10,H321=11,H321=12,H321=13),(E321*VALUTA!$D$18)-F321,(+E321-F321))))))))</f>
        <v>0</v>
      </c>
      <c r="H321" s="24">
        <v>2</v>
      </c>
      <c r="I321" s="29">
        <f>IF(OR(H321=0,H321=10),0,IF(OR(H321=1,H321=11),6,IF(OR(H321=2,H321=12),19,IF(OR(H321=3,H321=13),17.5,0))))</f>
        <v>19</v>
      </c>
      <c r="J321" s="25"/>
    </row>
    <row r="322" spans="1:10" ht="12.75">
      <c r="A322" s="24">
        <v>316</v>
      </c>
      <c r="B322" s="24"/>
      <c r="C322" s="24"/>
      <c r="D322" s="24"/>
      <c r="E322" s="25"/>
      <c r="F322" s="25">
        <f>IF(OR(H322=11,H322=12),(E322/(100+I322)*I322)*VALUTA!$D$18,(E322)/(100+I322)*I322)</f>
        <v>0</v>
      </c>
      <c r="G322" s="13">
        <f>IF(H322=4,E322*VALUTA!$D$10,IF(H322=5,E322*VALUTA!$D$11,IF(H322=6,E322*VALUTA!$D$12,IF(H322=7,E322*VALUTA!$D$13,IF(H322=8,E322*VALUTA!$D$14,IF(H322=9,E322*VALUTA!$D$15,IF(OR(H322=10,H322=11,H322=12,H322=13),(E322*VALUTA!$D$18)-F322,(+E322-F322))))))))</f>
        <v>0</v>
      </c>
      <c r="H322" s="24">
        <v>2</v>
      </c>
      <c r="I322" s="29">
        <f>IF(OR(H322=0,H322=10),0,IF(OR(H322=1,H322=11),6,IF(OR(H322=2,H322=12),19,IF(OR(H322=3,H322=13),17.5,0))))</f>
        <v>19</v>
      </c>
      <c r="J322" s="25"/>
    </row>
    <row r="323" spans="1:10" ht="12.75">
      <c r="A323" s="24">
        <v>317</v>
      </c>
      <c r="B323" s="24"/>
      <c r="C323" s="24"/>
      <c r="D323" s="24"/>
      <c r="E323" s="25"/>
      <c r="F323" s="25">
        <f>IF(OR(H323=11,H323=12),(E323/(100+I323)*I323)*VALUTA!$D$18,(E323)/(100+I323)*I323)</f>
        <v>0</v>
      </c>
      <c r="G323" s="13">
        <f>IF(H323=4,E323*VALUTA!$D$10,IF(H323=5,E323*VALUTA!$D$11,IF(H323=6,E323*VALUTA!$D$12,IF(H323=7,E323*VALUTA!$D$13,IF(H323=8,E323*VALUTA!$D$14,IF(H323=9,E323*VALUTA!$D$15,IF(OR(H323=10,H323=11,H323=12,H323=13),(E323*VALUTA!$D$18)-F323,(+E323-F323))))))))</f>
        <v>0</v>
      </c>
      <c r="H323" s="24">
        <v>2</v>
      </c>
      <c r="I323" s="29">
        <f>IF(OR(H323=0,H323=10),0,IF(OR(H323=1,H323=11),6,IF(OR(H323=2,H323=12),19,IF(OR(H323=3,H323=13),17.5,0))))</f>
        <v>19</v>
      </c>
      <c r="J323" s="25"/>
    </row>
    <row r="324" spans="1:10" ht="12.75">
      <c r="A324" s="24">
        <v>318</v>
      </c>
      <c r="B324" s="24"/>
      <c r="C324" s="24"/>
      <c r="D324" s="24"/>
      <c r="E324" s="25"/>
      <c r="F324" s="25">
        <f>IF(OR(H324=11,H324=12),(E324/(100+I324)*I324)*VALUTA!$D$18,(E324)/(100+I324)*I324)</f>
        <v>0</v>
      </c>
      <c r="G324" s="13">
        <f>IF(H324=4,E324*VALUTA!$D$10,IF(H324=5,E324*VALUTA!$D$11,IF(H324=6,E324*VALUTA!$D$12,IF(H324=7,E324*VALUTA!$D$13,IF(H324=8,E324*VALUTA!$D$14,IF(H324=9,E324*VALUTA!$D$15,IF(OR(H324=10,H324=11,H324=12,H324=13),(E324*VALUTA!$D$18)-F324,(+E324-F324))))))))</f>
        <v>0</v>
      </c>
      <c r="H324" s="24">
        <v>2</v>
      </c>
      <c r="I324" s="29">
        <f>IF(OR(H324=0,H324=10),0,IF(OR(H324=1,H324=11),6,IF(OR(H324=2,H324=12),19,IF(OR(H324=3,H324=13),17.5,0))))</f>
        <v>19</v>
      </c>
      <c r="J324" s="25"/>
    </row>
    <row r="325" spans="1:10" ht="12.75">
      <c r="A325" s="24">
        <v>319</v>
      </c>
      <c r="B325" s="24"/>
      <c r="C325" s="24"/>
      <c r="D325" s="24"/>
      <c r="E325" s="25"/>
      <c r="F325" s="25">
        <f>IF(OR(H325=11,H325=12),(E325/(100+I325)*I325)*VALUTA!$D$18,(E325)/(100+I325)*I325)</f>
        <v>0</v>
      </c>
      <c r="G325" s="13">
        <f>IF(H325=4,E325*VALUTA!$D$10,IF(H325=5,E325*VALUTA!$D$11,IF(H325=6,E325*VALUTA!$D$12,IF(H325=7,E325*VALUTA!$D$13,IF(H325=8,E325*VALUTA!$D$14,IF(H325=9,E325*VALUTA!$D$15,IF(OR(H325=10,H325=11,H325=12,H325=13),(E325*VALUTA!$D$18)-F325,(+E325-F325))))))))</f>
        <v>0</v>
      </c>
      <c r="H325" s="24">
        <v>2</v>
      </c>
      <c r="I325" s="29">
        <f>IF(OR(H325=0,H325=10),0,IF(OR(H325=1,H325=11),6,IF(OR(H325=2,H325=12),19,IF(OR(H325=3,H325=13),17.5,0))))</f>
        <v>19</v>
      </c>
      <c r="J325" s="25"/>
    </row>
    <row r="326" spans="1:10" ht="12.75">
      <c r="A326" s="24">
        <v>320</v>
      </c>
      <c r="B326" s="24"/>
      <c r="C326" s="24"/>
      <c r="D326" s="24"/>
      <c r="E326" s="25"/>
      <c r="F326" s="25">
        <f>IF(OR(H326=11,H326=12),(E326/(100+I326)*I326)*VALUTA!$D$18,(E326)/(100+I326)*I326)</f>
        <v>0</v>
      </c>
      <c r="G326" s="13">
        <f>IF(H326=4,E326*VALUTA!$D$10,IF(H326=5,E326*VALUTA!$D$11,IF(H326=6,E326*VALUTA!$D$12,IF(H326=7,E326*VALUTA!$D$13,IF(H326=8,E326*VALUTA!$D$14,IF(H326=9,E326*VALUTA!$D$15,IF(OR(H326=10,H326=11,H326=12,H326=13),(E326*VALUTA!$D$18)-F326,(+E326-F326))))))))</f>
        <v>0</v>
      </c>
      <c r="H326" s="24">
        <v>2</v>
      </c>
      <c r="I326" s="29">
        <f>IF(OR(H326=0,H326=10),0,IF(OR(H326=1,H326=11),6,IF(OR(H326=2,H326=12),19,IF(OR(H326=3,H326=13),17.5,0))))</f>
        <v>19</v>
      </c>
      <c r="J326" s="25"/>
    </row>
    <row r="327" spans="1:10" ht="12.75">
      <c r="A327" s="24">
        <v>321</v>
      </c>
      <c r="B327" s="24"/>
      <c r="C327" s="24"/>
      <c r="D327" s="24"/>
      <c r="E327" s="25"/>
      <c r="F327" s="25">
        <f>IF(OR(H327=11,H327=12),(E327/(100+I327)*I327)*VALUTA!$D$18,(E327)/(100+I327)*I327)</f>
        <v>0</v>
      </c>
      <c r="G327" s="13">
        <f>IF(H327=4,E327*VALUTA!$D$10,IF(H327=5,E327*VALUTA!$D$11,IF(H327=6,E327*VALUTA!$D$12,IF(H327=7,E327*VALUTA!$D$13,IF(H327=8,E327*VALUTA!$D$14,IF(H327=9,E327*VALUTA!$D$15,IF(OR(H327=10,H327=11,H327=12,H327=13),(E327*VALUTA!$D$18)-F327,(+E327-F327))))))))</f>
        <v>0</v>
      </c>
      <c r="H327" s="24">
        <v>2</v>
      </c>
      <c r="I327" s="29">
        <f>IF(OR(H327=0,H327=10),0,IF(OR(H327=1,H327=11),6,IF(OR(H327=2,H327=12),19,IF(OR(H327=3,H327=13),17.5,0))))</f>
        <v>19</v>
      </c>
      <c r="J327" s="25"/>
    </row>
    <row r="328" spans="1:10" ht="12.75">
      <c r="A328" s="24">
        <v>322</v>
      </c>
      <c r="B328" s="24"/>
      <c r="C328" s="24"/>
      <c r="D328" s="24"/>
      <c r="E328" s="25"/>
      <c r="F328" s="25">
        <f>IF(OR(H328=11,H328=12),(E328/(100+I328)*I328)*VALUTA!$D$18,(E328)/(100+I328)*I328)</f>
        <v>0</v>
      </c>
      <c r="G328" s="13">
        <f>IF(H328=4,E328*VALUTA!$D$10,IF(H328=5,E328*VALUTA!$D$11,IF(H328=6,E328*VALUTA!$D$12,IF(H328=7,E328*VALUTA!$D$13,IF(H328=8,E328*VALUTA!$D$14,IF(H328=9,E328*VALUTA!$D$15,IF(OR(H328=10,H328=11,H328=12,H328=13),(E328*VALUTA!$D$18)-F328,(+E328-F328))))))))</f>
        <v>0</v>
      </c>
      <c r="H328" s="24">
        <v>2</v>
      </c>
      <c r="I328" s="29">
        <f>IF(OR(H328=0,H328=10),0,IF(OR(H328=1,H328=11),6,IF(OR(H328=2,H328=12),19,IF(OR(H328=3,H328=13),17.5,0))))</f>
        <v>19</v>
      </c>
      <c r="J328" s="25"/>
    </row>
    <row r="329" spans="1:10" ht="12.75">
      <c r="A329" s="24">
        <v>323</v>
      </c>
      <c r="B329" s="24"/>
      <c r="C329" s="24"/>
      <c r="D329" s="24"/>
      <c r="E329" s="25"/>
      <c r="F329" s="25">
        <f>IF(OR(H329=11,H329=12),(E329/(100+I329)*I329)*VALUTA!$D$18,(E329)/(100+I329)*I329)</f>
        <v>0</v>
      </c>
      <c r="G329" s="13">
        <f>IF(H329=4,E329*VALUTA!$D$10,IF(H329=5,E329*VALUTA!$D$11,IF(H329=6,E329*VALUTA!$D$12,IF(H329=7,E329*VALUTA!$D$13,IF(H329=8,E329*VALUTA!$D$14,IF(H329=9,E329*VALUTA!$D$15,IF(OR(H329=10,H329=11,H329=12,H329=13),(E329*VALUTA!$D$18)-F329,(+E329-F329))))))))</f>
        <v>0</v>
      </c>
      <c r="H329" s="24">
        <v>2</v>
      </c>
      <c r="I329" s="29">
        <f>IF(OR(H329=0,H329=10),0,IF(OR(H329=1,H329=11),6,IF(OR(H329=2,H329=12),19,IF(OR(H329=3,H329=13),17.5,0))))</f>
        <v>19</v>
      </c>
      <c r="J329" s="25"/>
    </row>
    <row r="330" spans="1:10" ht="12.75">
      <c r="A330" s="24">
        <v>324</v>
      </c>
      <c r="B330" s="24"/>
      <c r="C330" s="24"/>
      <c r="D330" s="24"/>
      <c r="E330" s="25"/>
      <c r="F330" s="25">
        <f>IF(OR(H330=11,H330=12),(E330/(100+I330)*I330)*VALUTA!$D$18,(E330)/(100+I330)*I330)</f>
        <v>0</v>
      </c>
      <c r="G330" s="13">
        <f>IF(H330=4,E330*VALUTA!$D$10,IF(H330=5,E330*VALUTA!$D$11,IF(H330=6,E330*VALUTA!$D$12,IF(H330=7,E330*VALUTA!$D$13,IF(H330=8,E330*VALUTA!$D$14,IF(H330=9,E330*VALUTA!$D$15,IF(OR(H330=10,H330=11,H330=12,H330=13),(E330*VALUTA!$D$18)-F330,(+E330-F330))))))))</f>
        <v>0</v>
      </c>
      <c r="H330" s="24">
        <v>2</v>
      </c>
      <c r="I330" s="29">
        <f>IF(OR(H330=0,H330=10),0,IF(OR(H330=1,H330=11),6,IF(OR(H330=2,H330=12),19,IF(OR(H330=3,H330=13),17.5,0))))</f>
        <v>19</v>
      </c>
      <c r="J330" s="25"/>
    </row>
    <row r="331" spans="1:10" ht="12.75">
      <c r="A331" s="24">
        <v>325</v>
      </c>
      <c r="B331" s="24"/>
      <c r="C331" s="24"/>
      <c r="D331" s="24"/>
      <c r="E331" s="25"/>
      <c r="F331" s="25">
        <f>IF(OR(H331=11,H331=12),(E331/(100+I331)*I331)*VALUTA!$D$18,(E331)/(100+I331)*I331)</f>
        <v>0</v>
      </c>
      <c r="G331" s="13">
        <f>IF(H331=4,E331*VALUTA!$D$10,IF(H331=5,E331*VALUTA!$D$11,IF(H331=6,E331*VALUTA!$D$12,IF(H331=7,E331*VALUTA!$D$13,IF(H331=8,E331*VALUTA!$D$14,IF(H331=9,E331*VALUTA!$D$15,IF(OR(H331=10,H331=11,H331=12,H331=13),(E331*VALUTA!$D$18)-F331,(+E331-F331))))))))</f>
        <v>0</v>
      </c>
      <c r="H331" s="24">
        <v>2</v>
      </c>
      <c r="I331" s="29">
        <f>IF(OR(H331=0,H331=10),0,IF(OR(H331=1,H331=11),6,IF(OR(H331=2,H331=12),19,IF(OR(H331=3,H331=13),17.5,0))))</f>
        <v>19</v>
      </c>
      <c r="J331" s="25"/>
    </row>
    <row r="332" spans="1:10" ht="12.75">
      <c r="A332" s="24">
        <v>326</v>
      </c>
      <c r="B332" s="24"/>
      <c r="C332" s="24"/>
      <c r="D332" s="24"/>
      <c r="E332" s="25"/>
      <c r="F332" s="25">
        <f>IF(OR(H332=11,H332=12),(E332/(100+I332)*I332)*VALUTA!$D$18,(E332)/(100+I332)*I332)</f>
        <v>0</v>
      </c>
      <c r="G332" s="13">
        <f>IF(H332=4,E332*VALUTA!$D$10,IF(H332=5,E332*VALUTA!$D$11,IF(H332=6,E332*VALUTA!$D$12,IF(H332=7,E332*VALUTA!$D$13,IF(H332=8,E332*VALUTA!$D$14,IF(H332=9,E332*VALUTA!$D$15,IF(OR(H332=10,H332=11,H332=12,H332=13),(E332*VALUTA!$D$18)-F332,(+E332-F332))))))))</f>
        <v>0</v>
      </c>
      <c r="H332" s="24">
        <v>2</v>
      </c>
      <c r="I332" s="29">
        <f>IF(OR(H332=0,H332=10),0,IF(OR(H332=1,H332=11),6,IF(OR(H332=2,H332=12),19,IF(OR(H332=3,H332=13),17.5,0))))</f>
        <v>19</v>
      </c>
      <c r="J332" s="25"/>
    </row>
    <row r="333" spans="1:10" ht="12.75">
      <c r="A333" s="24">
        <v>327</v>
      </c>
      <c r="B333" s="24"/>
      <c r="C333" s="24"/>
      <c r="D333" s="24"/>
      <c r="E333" s="25"/>
      <c r="F333" s="25">
        <f>IF(OR(H333=11,H333=12),(E333/(100+I333)*I333)*VALUTA!$D$18,(E333)/(100+I333)*I333)</f>
        <v>0</v>
      </c>
      <c r="G333" s="13">
        <f>IF(H333=4,E333*VALUTA!$D$10,IF(H333=5,E333*VALUTA!$D$11,IF(H333=6,E333*VALUTA!$D$12,IF(H333=7,E333*VALUTA!$D$13,IF(H333=8,E333*VALUTA!$D$14,IF(H333=9,E333*VALUTA!$D$15,IF(OR(H333=10,H333=11,H333=12,H333=13),(E333*VALUTA!$D$18)-F333,(+E333-F333))))))))</f>
        <v>0</v>
      </c>
      <c r="H333" s="24">
        <v>2</v>
      </c>
      <c r="I333" s="29">
        <f>IF(OR(H333=0,H333=10),0,IF(OR(H333=1,H333=11),6,IF(OR(H333=2,H333=12),19,IF(OR(H333=3,H333=13),17.5,0))))</f>
        <v>19</v>
      </c>
      <c r="J333" s="25"/>
    </row>
    <row r="334" spans="1:10" ht="12.75">
      <c r="A334" s="24">
        <v>328</v>
      </c>
      <c r="B334" s="24"/>
      <c r="C334" s="24"/>
      <c r="D334" s="24"/>
      <c r="E334" s="25"/>
      <c r="F334" s="25">
        <f>IF(OR(H334=11,H334=12),(E334/(100+I334)*I334)*VALUTA!$D$18,(E334)/(100+I334)*I334)</f>
        <v>0</v>
      </c>
      <c r="G334" s="13">
        <f>IF(H334=4,E334*VALUTA!$D$10,IF(H334=5,E334*VALUTA!$D$11,IF(H334=6,E334*VALUTA!$D$12,IF(H334=7,E334*VALUTA!$D$13,IF(H334=8,E334*VALUTA!$D$14,IF(H334=9,E334*VALUTA!$D$15,IF(OR(H334=10,H334=11,H334=12,H334=13),(E334*VALUTA!$D$18)-F334,(+E334-F334))))))))</f>
        <v>0</v>
      </c>
      <c r="H334" s="24">
        <v>2</v>
      </c>
      <c r="I334" s="29">
        <f>IF(OR(H334=0,H334=10),0,IF(OR(H334=1,H334=11),6,IF(OR(H334=2,H334=12),19,IF(OR(H334=3,H334=13),17.5,0))))</f>
        <v>19</v>
      </c>
      <c r="J334" s="25"/>
    </row>
    <row r="335" spans="1:10" ht="12.75">
      <c r="A335" s="24">
        <v>329</v>
      </c>
      <c r="B335" s="24"/>
      <c r="C335" s="24"/>
      <c r="D335" s="24"/>
      <c r="E335" s="25"/>
      <c r="F335" s="25">
        <f>IF(OR(H335=11,H335=12),(E335/(100+I335)*I335)*VALUTA!$D$18,(E335)/(100+I335)*I335)</f>
        <v>0</v>
      </c>
      <c r="G335" s="13">
        <f>IF(H335=4,E335*VALUTA!$D$10,IF(H335=5,E335*VALUTA!$D$11,IF(H335=6,E335*VALUTA!$D$12,IF(H335=7,E335*VALUTA!$D$13,IF(H335=8,E335*VALUTA!$D$14,IF(H335=9,E335*VALUTA!$D$15,IF(OR(H335=10,H335=11,H335=12,H335=13),(E335*VALUTA!$D$18)-F335,(+E335-F335))))))))</f>
        <v>0</v>
      </c>
      <c r="H335" s="24">
        <v>2</v>
      </c>
      <c r="I335" s="29">
        <f>IF(OR(H335=0,H335=10),0,IF(OR(H335=1,H335=11),6,IF(OR(H335=2,H335=12),19,IF(OR(H335=3,H335=13),17.5,0))))</f>
        <v>19</v>
      </c>
      <c r="J335" s="25"/>
    </row>
    <row r="336" spans="1:10" ht="12.75">
      <c r="A336" s="24">
        <v>330</v>
      </c>
      <c r="B336" s="24"/>
      <c r="C336" s="24"/>
      <c r="D336" s="24"/>
      <c r="E336" s="25"/>
      <c r="F336" s="25">
        <f>IF(OR(H336=11,H336=12),(E336/(100+I336)*I336)*VALUTA!$D$18,(E336)/(100+I336)*I336)</f>
        <v>0</v>
      </c>
      <c r="G336" s="13">
        <f>IF(H336=4,E336*VALUTA!$D$10,IF(H336=5,E336*VALUTA!$D$11,IF(H336=6,E336*VALUTA!$D$12,IF(H336=7,E336*VALUTA!$D$13,IF(H336=8,E336*VALUTA!$D$14,IF(H336=9,E336*VALUTA!$D$15,IF(OR(H336=10,H336=11,H336=12,H336=13),(E336*VALUTA!$D$18)-F336,(+E336-F336))))))))</f>
        <v>0</v>
      </c>
      <c r="H336" s="24">
        <v>2</v>
      </c>
      <c r="I336" s="29">
        <f>IF(OR(H336=0,H336=10),0,IF(OR(H336=1,H336=11),6,IF(OR(H336=2,H336=12),19,IF(OR(H336=3,H336=13),17.5,0))))</f>
        <v>19</v>
      </c>
      <c r="J336" s="25"/>
    </row>
    <row r="337" spans="1:10" ht="12.75">
      <c r="A337" s="24">
        <v>331</v>
      </c>
      <c r="B337" s="24"/>
      <c r="C337" s="24"/>
      <c r="D337" s="24"/>
      <c r="E337" s="25"/>
      <c r="F337" s="25">
        <f>IF(OR(H337=11,H337=12),(E337/(100+I337)*I337)*VALUTA!$D$18,(E337)/(100+I337)*I337)</f>
        <v>0</v>
      </c>
      <c r="G337" s="13">
        <f>IF(H337=4,E337*VALUTA!$D$10,IF(H337=5,E337*VALUTA!$D$11,IF(H337=6,E337*VALUTA!$D$12,IF(H337=7,E337*VALUTA!$D$13,IF(H337=8,E337*VALUTA!$D$14,IF(H337=9,E337*VALUTA!$D$15,IF(OR(H337=10,H337=11,H337=12,H337=13),(E337*VALUTA!$D$18)-F337,(+E337-F337))))))))</f>
        <v>0</v>
      </c>
      <c r="H337" s="24">
        <v>2</v>
      </c>
      <c r="I337" s="29">
        <f>IF(OR(H337=0,H337=10),0,IF(OR(H337=1,H337=11),6,IF(OR(H337=2,H337=12),19,IF(OR(H337=3,H337=13),17.5,0))))</f>
        <v>19</v>
      </c>
      <c r="J337" s="25"/>
    </row>
    <row r="338" spans="1:10" ht="12.75">
      <c r="A338" s="24">
        <v>332</v>
      </c>
      <c r="B338" s="24"/>
      <c r="C338" s="24"/>
      <c r="D338" s="24"/>
      <c r="E338" s="25"/>
      <c r="F338" s="25">
        <f>IF(OR(H338=11,H338=12),(E338/(100+I338)*I338)*VALUTA!$D$18,(E338)/(100+I338)*I338)</f>
        <v>0</v>
      </c>
      <c r="G338" s="13">
        <f>IF(H338=4,E338*VALUTA!$D$10,IF(H338=5,E338*VALUTA!$D$11,IF(H338=6,E338*VALUTA!$D$12,IF(H338=7,E338*VALUTA!$D$13,IF(H338=8,E338*VALUTA!$D$14,IF(H338=9,E338*VALUTA!$D$15,IF(OR(H338=10,H338=11,H338=12,H338=13),(E338*VALUTA!$D$18)-F338,(+E338-F338))))))))</f>
        <v>0</v>
      </c>
      <c r="H338" s="24">
        <v>2</v>
      </c>
      <c r="I338" s="29">
        <f>IF(OR(H338=0,H338=10),0,IF(OR(H338=1,H338=11),6,IF(OR(H338=2,H338=12),19,IF(OR(H338=3,H338=13),17.5,0))))</f>
        <v>19</v>
      </c>
      <c r="J338" s="25"/>
    </row>
    <row r="339" spans="1:10" ht="12.75">
      <c r="A339" s="24">
        <v>333</v>
      </c>
      <c r="B339" s="24"/>
      <c r="C339" s="24"/>
      <c r="D339" s="24"/>
      <c r="E339" s="25"/>
      <c r="F339" s="25">
        <f>IF(OR(H339=11,H339=12),(E339/(100+I339)*I339)*VALUTA!$D$18,(E339)/(100+I339)*I339)</f>
        <v>0</v>
      </c>
      <c r="G339" s="13">
        <f>IF(H339=4,E339*VALUTA!$D$10,IF(H339=5,E339*VALUTA!$D$11,IF(H339=6,E339*VALUTA!$D$12,IF(H339=7,E339*VALUTA!$D$13,IF(H339=8,E339*VALUTA!$D$14,IF(H339=9,E339*VALUTA!$D$15,IF(OR(H339=10,H339=11,H339=12,H339=13),(E339*VALUTA!$D$18)-F339,(+E339-F339))))))))</f>
        <v>0</v>
      </c>
      <c r="H339" s="24">
        <v>2</v>
      </c>
      <c r="I339" s="29">
        <f>IF(OR(H339=0,H339=10),0,IF(OR(H339=1,H339=11),6,IF(OR(H339=2,H339=12),19,IF(OR(H339=3,H339=13),17.5,0))))</f>
        <v>19</v>
      </c>
      <c r="J339" s="25"/>
    </row>
    <row r="340" spans="1:10" ht="12.75">
      <c r="A340" s="24">
        <v>334</v>
      </c>
      <c r="B340" s="24"/>
      <c r="C340" s="24"/>
      <c r="D340" s="24"/>
      <c r="E340" s="25"/>
      <c r="F340" s="25">
        <f>IF(OR(H340=11,H340=12),(E340/(100+I340)*I340)*VALUTA!$D$18,(E340)/(100+I340)*I340)</f>
        <v>0</v>
      </c>
      <c r="G340" s="13">
        <f>IF(H340=4,E340*VALUTA!$D$10,IF(H340=5,E340*VALUTA!$D$11,IF(H340=6,E340*VALUTA!$D$12,IF(H340=7,E340*VALUTA!$D$13,IF(H340=8,E340*VALUTA!$D$14,IF(H340=9,E340*VALUTA!$D$15,IF(OR(H340=10,H340=11,H340=12,H340=13),(E340*VALUTA!$D$18)-F340,(+E340-F340))))))))</f>
        <v>0</v>
      </c>
      <c r="H340" s="24">
        <v>2</v>
      </c>
      <c r="I340" s="29">
        <f>IF(OR(H340=0,H340=10),0,IF(OR(H340=1,H340=11),6,IF(OR(H340=2,H340=12),19,IF(OR(H340=3,H340=13),17.5,0))))</f>
        <v>19</v>
      </c>
      <c r="J340" s="25"/>
    </row>
    <row r="341" spans="1:10" ht="12.75">
      <c r="A341" s="24">
        <v>335</v>
      </c>
      <c r="B341" s="24"/>
      <c r="C341" s="24"/>
      <c r="D341" s="24"/>
      <c r="E341" s="25"/>
      <c r="F341" s="25">
        <f>IF(OR(H341=11,H341=12),(E341/(100+I341)*I341)*VALUTA!$D$18,(E341)/(100+I341)*I341)</f>
        <v>0</v>
      </c>
      <c r="G341" s="13">
        <f>IF(H341=4,E341*VALUTA!$D$10,IF(H341=5,E341*VALUTA!$D$11,IF(H341=6,E341*VALUTA!$D$12,IF(H341=7,E341*VALUTA!$D$13,IF(H341=8,E341*VALUTA!$D$14,IF(H341=9,E341*VALUTA!$D$15,IF(OR(H341=10,H341=11,H341=12,H341=13),(E341*VALUTA!$D$18)-F341,(+E341-F341))))))))</f>
        <v>0</v>
      </c>
      <c r="H341" s="24">
        <v>2</v>
      </c>
      <c r="I341" s="29">
        <f>IF(OR(H341=0,H341=10),0,IF(OR(H341=1,H341=11),6,IF(OR(H341=2,H341=12),19,IF(OR(H341=3,H341=13),17.5,0))))</f>
        <v>19</v>
      </c>
      <c r="J341" s="25"/>
    </row>
    <row r="342" spans="1:10" ht="12.75">
      <c r="A342" s="24">
        <v>336</v>
      </c>
      <c r="B342" s="24"/>
      <c r="C342" s="24"/>
      <c r="D342" s="24"/>
      <c r="E342" s="25"/>
      <c r="F342" s="25">
        <f>IF(OR(H342=11,H342=12),(E342/(100+I342)*I342)*VALUTA!$D$18,(E342)/(100+I342)*I342)</f>
        <v>0</v>
      </c>
      <c r="G342" s="13">
        <f>IF(H342=4,E342*VALUTA!$D$10,IF(H342=5,E342*VALUTA!$D$11,IF(H342=6,E342*VALUTA!$D$12,IF(H342=7,E342*VALUTA!$D$13,IF(H342=8,E342*VALUTA!$D$14,IF(H342=9,E342*VALUTA!$D$15,IF(OR(H342=10,H342=11,H342=12,H342=13),(E342*VALUTA!$D$18)-F342,(+E342-F342))))))))</f>
        <v>0</v>
      </c>
      <c r="H342" s="24">
        <v>2</v>
      </c>
      <c r="I342" s="29">
        <f>IF(OR(H342=0,H342=10),0,IF(OR(H342=1,H342=11),6,IF(OR(H342=2,H342=12),19,IF(OR(H342=3,H342=13),17.5,0))))</f>
        <v>19</v>
      </c>
      <c r="J342" s="25"/>
    </row>
    <row r="343" spans="1:10" ht="12.75">
      <c r="A343" s="24">
        <v>337</v>
      </c>
      <c r="B343" s="24"/>
      <c r="C343" s="24"/>
      <c r="D343" s="24"/>
      <c r="E343" s="25"/>
      <c r="F343" s="25">
        <f>IF(OR(H343=11,H343=12),(E343/(100+I343)*I343)*VALUTA!$D$18,(E343)/(100+I343)*I343)</f>
        <v>0</v>
      </c>
      <c r="G343" s="13">
        <f>IF(H343=4,E343*VALUTA!$D$10,IF(H343=5,E343*VALUTA!$D$11,IF(H343=6,E343*VALUTA!$D$12,IF(H343=7,E343*VALUTA!$D$13,IF(H343=8,E343*VALUTA!$D$14,IF(H343=9,E343*VALUTA!$D$15,IF(OR(H343=10,H343=11,H343=12,H343=13),(E343*VALUTA!$D$18)-F343,(+E343-F343))))))))</f>
        <v>0</v>
      </c>
      <c r="H343" s="24">
        <v>2</v>
      </c>
      <c r="I343" s="29">
        <f>IF(OR(H343=0,H343=10),0,IF(OR(H343=1,H343=11),6,IF(OR(H343=2,H343=12),19,IF(OR(H343=3,H343=13),17.5,0))))</f>
        <v>19</v>
      </c>
      <c r="J343" s="25"/>
    </row>
    <row r="344" spans="1:10" ht="12.75">
      <c r="A344" s="24">
        <v>338</v>
      </c>
      <c r="B344" s="24"/>
      <c r="C344" s="24"/>
      <c r="D344" s="24"/>
      <c r="E344" s="25"/>
      <c r="F344" s="25">
        <f>IF(OR(H344=11,H344=12),(E344/(100+I344)*I344)*VALUTA!$D$18,(E344)/(100+I344)*I344)</f>
        <v>0</v>
      </c>
      <c r="G344" s="13">
        <f>IF(H344=4,E344*VALUTA!$D$10,IF(H344=5,E344*VALUTA!$D$11,IF(H344=6,E344*VALUTA!$D$12,IF(H344=7,E344*VALUTA!$D$13,IF(H344=8,E344*VALUTA!$D$14,IF(H344=9,E344*VALUTA!$D$15,IF(OR(H344=10,H344=11,H344=12,H344=13),(E344*VALUTA!$D$18)-F344,(+E344-F344))))))))</f>
        <v>0</v>
      </c>
      <c r="H344" s="24">
        <v>2</v>
      </c>
      <c r="I344" s="29">
        <f>IF(OR(H344=0,H344=10),0,IF(OR(H344=1,H344=11),6,IF(OR(H344=2,H344=12),19,IF(OR(H344=3,H344=13),17.5,0))))</f>
        <v>19</v>
      </c>
      <c r="J344" s="25"/>
    </row>
    <row r="345" spans="1:10" ht="12.75">
      <c r="A345" s="24">
        <v>339</v>
      </c>
      <c r="B345" s="24"/>
      <c r="C345" s="24"/>
      <c r="D345" s="24"/>
      <c r="E345" s="25"/>
      <c r="F345" s="25">
        <f>IF(OR(H345=11,H345=12),(E345/(100+I345)*I345)*VALUTA!$D$18,(E345)/(100+I345)*I345)</f>
        <v>0</v>
      </c>
      <c r="G345" s="13">
        <f>IF(H345=4,E345*VALUTA!$D$10,IF(H345=5,E345*VALUTA!$D$11,IF(H345=6,E345*VALUTA!$D$12,IF(H345=7,E345*VALUTA!$D$13,IF(H345=8,E345*VALUTA!$D$14,IF(H345=9,E345*VALUTA!$D$15,IF(OR(H345=10,H345=11,H345=12,H345=13),(E345*VALUTA!$D$18)-F345,(+E345-F345))))))))</f>
        <v>0</v>
      </c>
      <c r="H345" s="24">
        <v>2</v>
      </c>
      <c r="I345" s="29">
        <f>IF(OR(H345=0,H345=10),0,IF(OR(H345=1,H345=11),6,IF(OR(H345=2,H345=12),19,IF(OR(H345=3,H345=13),17.5,0))))</f>
        <v>19</v>
      </c>
      <c r="J345" s="25"/>
    </row>
    <row r="346" spans="1:10" ht="12.75">
      <c r="A346" s="24">
        <v>340</v>
      </c>
      <c r="B346" s="24"/>
      <c r="C346" s="24"/>
      <c r="D346" s="24"/>
      <c r="E346" s="25"/>
      <c r="F346" s="25">
        <f>IF(OR(H346=11,H346=12),(E346/(100+I346)*I346)*VALUTA!$D$18,(E346)/(100+I346)*I346)</f>
        <v>0</v>
      </c>
      <c r="G346" s="13">
        <f>IF(H346=4,E346*VALUTA!$D$10,IF(H346=5,E346*VALUTA!$D$11,IF(H346=6,E346*VALUTA!$D$12,IF(H346=7,E346*VALUTA!$D$13,IF(H346=8,E346*VALUTA!$D$14,IF(H346=9,E346*VALUTA!$D$15,IF(OR(H346=10,H346=11,H346=12,H346=13),(E346*VALUTA!$D$18)-F346,(+E346-F346))))))))</f>
        <v>0</v>
      </c>
      <c r="H346" s="24">
        <v>2</v>
      </c>
      <c r="I346" s="29">
        <f>IF(OR(H346=0,H346=10),0,IF(OR(H346=1,H346=11),6,IF(OR(H346=2,H346=12),19,IF(OR(H346=3,H346=13),17.5,0))))</f>
        <v>19</v>
      </c>
      <c r="J346" s="25"/>
    </row>
    <row r="347" spans="1:10" ht="12.75">
      <c r="A347" s="24">
        <v>341</v>
      </c>
      <c r="B347" s="24"/>
      <c r="C347" s="24"/>
      <c r="D347" s="24"/>
      <c r="E347" s="25"/>
      <c r="F347" s="25">
        <f>IF(OR(H347=11,H347=12),(E347/(100+I347)*I347)*VALUTA!$D$18,(E347)/(100+I347)*I347)</f>
        <v>0</v>
      </c>
      <c r="G347" s="13">
        <f>IF(H347=4,E347*VALUTA!$D$10,IF(H347=5,E347*VALUTA!$D$11,IF(H347=6,E347*VALUTA!$D$12,IF(H347=7,E347*VALUTA!$D$13,IF(H347=8,E347*VALUTA!$D$14,IF(H347=9,E347*VALUTA!$D$15,IF(OR(H347=10,H347=11,H347=12,H347=13),(E347*VALUTA!$D$18)-F347,(+E347-F347))))))))</f>
        <v>0</v>
      </c>
      <c r="H347" s="24">
        <v>2</v>
      </c>
      <c r="I347" s="29">
        <f>IF(OR(H347=0,H347=10),0,IF(OR(H347=1,H347=11),6,IF(OR(H347=2,H347=12),19,IF(OR(H347=3,H347=13),17.5,0))))</f>
        <v>19</v>
      </c>
      <c r="J347" s="25"/>
    </row>
    <row r="348" spans="1:10" ht="12.75">
      <c r="A348" s="24">
        <v>342</v>
      </c>
      <c r="B348" s="24"/>
      <c r="C348" s="24"/>
      <c r="D348" s="24"/>
      <c r="E348" s="25"/>
      <c r="F348" s="25">
        <f>IF(OR(H348=11,H348=12),(E348/(100+I348)*I348)*VALUTA!$D$18,(E348)/(100+I348)*I348)</f>
        <v>0</v>
      </c>
      <c r="G348" s="13">
        <f>IF(H348=4,E348*VALUTA!$D$10,IF(H348=5,E348*VALUTA!$D$11,IF(H348=6,E348*VALUTA!$D$12,IF(H348=7,E348*VALUTA!$D$13,IF(H348=8,E348*VALUTA!$D$14,IF(H348=9,E348*VALUTA!$D$15,IF(OR(H348=10,H348=11,H348=12,H348=13),(E348*VALUTA!$D$18)-F348,(+E348-F348))))))))</f>
        <v>0</v>
      </c>
      <c r="H348" s="24">
        <v>2</v>
      </c>
      <c r="I348" s="29">
        <f>IF(OR(H348=0,H348=10),0,IF(OR(H348=1,H348=11),6,IF(OR(H348=2,H348=12),19,IF(OR(H348=3,H348=13),17.5,0))))</f>
        <v>19</v>
      </c>
      <c r="J348" s="25"/>
    </row>
    <row r="349" spans="1:10" ht="12.75">
      <c r="A349" s="24">
        <v>343</v>
      </c>
      <c r="B349" s="24"/>
      <c r="C349" s="24"/>
      <c r="D349" s="24"/>
      <c r="E349" s="25"/>
      <c r="F349" s="25">
        <f>IF(OR(H349=11,H349=12),(E349/(100+I349)*I349)*VALUTA!$D$18,(E349)/(100+I349)*I349)</f>
        <v>0</v>
      </c>
      <c r="G349" s="13">
        <f>IF(H349=4,E349*VALUTA!$D$10,IF(H349=5,E349*VALUTA!$D$11,IF(H349=6,E349*VALUTA!$D$12,IF(H349=7,E349*VALUTA!$D$13,IF(H349=8,E349*VALUTA!$D$14,IF(H349=9,E349*VALUTA!$D$15,IF(OR(H349=10,H349=11,H349=12,H349=13),(E349*VALUTA!$D$18)-F349,(+E349-F349))))))))</f>
        <v>0</v>
      </c>
      <c r="H349" s="24">
        <v>2</v>
      </c>
      <c r="I349" s="29">
        <f>IF(OR(H349=0,H349=10),0,IF(OR(H349=1,H349=11),6,IF(OR(H349=2,H349=12),19,IF(OR(H349=3,H349=13),17.5,0))))</f>
        <v>19</v>
      </c>
      <c r="J349" s="25"/>
    </row>
    <row r="350" spans="1:10" ht="12.75">
      <c r="A350" s="24">
        <v>344</v>
      </c>
      <c r="B350" s="24"/>
      <c r="C350" s="24"/>
      <c r="D350" s="24"/>
      <c r="E350" s="25"/>
      <c r="F350" s="25">
        <f>IF(OR(H350=11,H350=12),(E350/(100+I350)*I350)*VALUTA!$D$18,(E350)/(100+I350)*I350)</f>
        <v>0</v>
      </c>
      <c r="G350" s="13">
        <f>IF(H350=4,E350*VALUTA!$D$10,IF(H350=5,E350*VALUTA!$D$11,IF(H350=6,E350*VALUTA!$D$12,IF(H350=7,E350*VALUTA!$D$13,IF(H350=8,E350*VALUTA!$D$14,IF(H350=9,E350*VALUTA!$D$15,IF(OR(H350=10,H350=11,H350=12,H350=13),(E350*VALUTA!$D$18)-F350,(+E350-F350))))))))</f>
        <v>0</v>
      </c>
      <c r="H350" s="24">
        <v>2</v>
      </c>
      <c r="I350" s="29">
        <f>IF(OR(H350=0,H350=10),0,IF(OR(H350=1,H350=11),6,IF(OR(H350=2,H350=12),19,IF(OR(H350=3,H350=13),17.5,0))))</f>
        <v>19</v>
      </c>
      <c r="J350" s="25"/>
    </row>
    <row r="351" spans="1:10" ht="12.75">
      <c r="A351" s="24">
        <v>345</v>
      </c>
      <c r="B351" s="24"/>
      <c r="C351" s="24"/>
      <c r="D351" s="24"/>
      <c r="E351" s="25"/>
      <c r="F351" s="25">
        <f>IF(OR(H351=11,H351=12),(E351/(100+I351)*I351)*VALUTA!$D$18,(E351)/(100+I351)*I351)</f>
        <v>0</v>
      </c>
      <c r="G351" s="13">
        <f>IF(H351=4,E351*VALUTA!$D$10,IF(H351=5,E351*VALUTA!$D$11,IF(H351=6,E351*VALUTA!$D$12,IF(H351=7,E351*VALUTA!$D$13,IF(H351=8,E351*VALUTA!$D$14,IF(H351=9,E351*VALUTA!$D$15,IF(OR(H351=10,H351=11,H351=12,H351=13),(E351*VALUTA!$D$18)-F351,(+E351-F351))))))))</f>
        <v>0</v>
      </c>
      <c r="H351" s="24">
        <v>2</v>
      </c>
      <c r="I351" s="29">
        <f>IF(OR(H351=0,H351=10),0,IF(OR(H351=1,H351=11),6,IF(OR(H351=2,H351=12),19,IF(OR(H351=3,H351=13),17.5,0))))</f>
        <v>19</v>
      </c>
      <c r="J351" s="25"/>
    </row>
    <row r="352" spans="1:10" ht="12.75">
      <c r="A352" s="24">
        <v>346</v>
      </c>
      <c r="B352" s="24"/>
      <c r="C352" s="24"/>
      <c r="D352" s="24"/>
      <c r="E352" s="25"/>
      <c r="F352" s="25">
        <f>IF(OR(H352=11,H352=12),(E352/(100+I352)*I352)*VALUTA!$D$18,(E352)/(100+I352)*I352)</f>
        <v>0</v>
      </c>
      <c r="G352" s="13">
        <f>IF(H352=4,E352*VALUTA!$D$10,IF(H352=5,E352*VALUTA!$D$11,IF(H352=6,E352*VALUTA!$D$12,IF(H352=7,E352*VALUTA!$D$13,IF(H352=8,E352*VALUTA!$D$14,IF(H352=9,E352*VALUTA!$D$15,IF(OR(H352=10,H352=11,H352=12,H352=13),(E352*VALUTA!$D$18)-F352,(+E352-F352))))))))</f>
        <v>0</v>
      </c>
      <c r="H352" s="24">
        <v>2</v>
      </c>
      <c r="I352" s="29">
        <f>IF(OR(H352=0,H352=10),0,IF(OR(H352=1,H352=11),6,IF(OR(H352=2,H352=12),19,IF(OR(H352=3,H352=13),17.5,0))))</f>
        <v>19</v>
      </c>
      <c r="J352" s="25"/>
    </row>
    <row r="353" spans="1:10" ht="12.75">
      <c r="A353" s="24">
        <v>347</v>
      </c>
      <c r="B353" s="24"/>
      <c r="C353" s="24"/>
      <c r="D353" s="24"/>
      <c r="E353" s="25"/>
      <c r="F353" s="25">
        <f>IF(OR(H353=11,H353=12),(E353/(100+I353)*I353)*VALUTA!$D$18,(E353)/(100+I353)*I353)</f>
        <v>0</v>
      </c>
      <c r="G353" s="13">
        <f>IF(H353=4,E353*VALUTA!$D$10,IF(H353=5,E353*VALUTA!$D$11,IF(H353=6,E353*VALUTA!$D$12,IF(H353=7,E353*VALUTA!$D$13,IF(H353=8,E353*VALUTA!$D$14,IF(H353=9,E353*VALUTA!$D$15,IF(OR(H353=10,H353=11,H353=12,H353=13),(E353*VALUTA!$D$18)-F353,(+E353-F353))))))))</f>
        <v>0</v>
      </c>
      <c r="H353" s="24">
        <v>2</v>
      </c>
      <c r="I353" s="29">
        <f>IF(OR(H353=0,H353=10),0,IF(OR(H353=1,H353=11),6,IF(OR(H353=2,H353=12),19,IF(OR(H353=3,H353=13),17.5,0))))</f>
        <v>19</v>
      </c>
      <c r="J353" s="25"/>
    </row>
    <row r="354" spans="1:10" ht="12.75">
      <c r="A354" s="24">
        <v>348</v>
      </c>
      <c r="B354" s="24"/>
      <c r="C354" s="24"/>
      <c r="D354" s="24"/>
      <c r="E354" s="25"/>
      <c r="F354" s="25">
        <f>IF(OR(H354=11,H354=12),(E354/(100+I354)*I354)*VALUTA!$D$18,(E354)/(100+I354)*I354)</f>
        <v>0</v>
      </c>
      <c r="G354" s="13">
        <f>IF(H354=4,E354*VALUTA!$D$10,IF(H354=5,E354*VALUTA!$D$11,IF(H354=6,E354*VALUTA!$D$12,IF(H354=7,E354*VALUTA!$D$13,IF(H354=8,E354*VALUTA!$D$14,IF(H354=9,E354*VALUTA!$D$15,IF(OR(H354=10,H354=11,H354=12,H354=13),(E354*VALUTA!$D$18)-F354,(+E354-F354))))))))</f>
        <v>0</v>
      </c>
      <c r="H354" s="24">
        <v>2</v>
      </c>
      <c r="I354" s="29">
        <f>IF(OR(H354=0,H354=10),0,IF(OR(H354=1,H354=11),6,IF(OR(H354=2,H354=12),19,IF(OR(H354=3,H354=13),17.5,0))))</f>
        <v>19</v>
      </c>
      <c r="J354" s="25"/>
    </row>
    <row r="355" spans="1:10" ht="12.75">
      <c r="A355" s="24">
        <v>349</v>
      </c>
      <c r="B355" s="24"/>
      <c r="C355" s="24"/>
      <c r="D355" s="24"/>
      <c r="E355" s="25"/>
      <c r="F355" s="25">
        <f>IF(OR(H355=11,H355=12),(E355/(100+I355)*I355)*VALUTA!$D$18,(E355)/(100+I355)*I355)</f>
        <v>0</v>
      </c>
      <c r="G355" s="13">
        <f>IF(H355=4,E355*VALUTA!$D$10,IF(H355=5,E355*VALUTA!$D$11,IF(H355=6,E355*VALUTA!$D$12,IF(H355=7,E355*VALUTA!$D$13,IF(H355=8,E355*VALUTA!$D$14,IF(H355=9,E355*VALUTA!$D$15,IF(OR(H355=10,H355=11,H355=12,H355=13),(E355*VALUTA!$D$18)-F355,(+E355-F355))))))))</f>
        <v>0</v>
      </c>
      <c r="H355" s="24">
        <v>2</v>
      </c>
      <c r="I355" s="29">
        <f>IF(OR(H355=0,H355=10),0,IF(OR(H355=1,H355=11),6,IF(OR(H355=2,H355=12),19,IF(OR(H355=3,H355=13),17.5,0))))</f>
        <v>19</v>
      </c>
      <c r="J355" s="25"/>
    </row>
    <row r="356" spans="1:10" ht="12.75">
      <c r="A356" s="24">
        <v>350</v>
      </c>
      <c r="B356" s="24"/>
      <c r="C356" s="24"/>
      <c r="D356" s="24"/>
      <c r="E356" s="25"/>
      <c r="F356" s="25">
        <f>IF(OR(H356=11,H356=12),(E356/(100+I356)*I356)*VALUTA!$D$18,(E356)/(100+I356)*I356)</f>
        <v>0</v>
      </c>
      <c r="G356" s="13">
        <f>IF(H356=4,E356*VALUTA!$D$10,IF(H356=5,E356*VALUTA!$D$11,IF(H356=6,E356*VALUTA!$D$12,IF(H356=7,E356*VALUTA!$D$13,IF(H356=8,E356*VALUTA!$D$14,IF(H356=9,E356*VALUTA!$D$15,IF(OR(H356=10,H356=11,H356=12,H356=13),(E356*VALUTA!$D$18)-F356,(+E356-F356))))))))</f>
        <v>0</v>
      </c>
      <c r="H356" s="24">
        <v>2</v>
      </c>
      <c r="I356" s="29">
        <f>IF(OR(H356=0,H356=10),0,IF(OR(H356=1,H356=11),6,IF(OR(H356=2,H356=12),19,IF(OR(H356=3,H356=13),17.5,0))))</f>
        <v>19</v>
      </c>
      <c r="J356" s="25"/>
    </row>
    <row r="357" spans="1:10" ht="12.75">
      <c r="A357" s="24">
        <v>351</v>
      </c>
      <c r="B357" s="24"/>
      <c r="C357" s="24"/>
      <c r="D357" s="24"/>
      <c r="E357" s="25"/>
      <c r="F357" s="25">
        <f>IF(OR(H357=11,H357=12),(E357/(100+I357)*I357)*VALUTA!$D$18,(E357)/(100+I357)*I357)</f>
        <v>0</v>
      </c>
      <c r="G357" s="13">
        <f>IF(H357=4,E357*VALUTA!$D$10,IF(H357=5,E357*VALUTA!$D$11,IF(H357=6,E357*VALUTA!$D$12,IF(H357=7,E357*VALUTA!$D$13,IF(H357=8,E357*VALUTA!$D$14,IF(H357=9,E357*VALUTA!$D$15,IF(OR(H357=10,H357=11,H357=12,H357=13),(E357*VALUTA!$D$18)-F357,(+E357-F357))))))))</f>
        <v>0</v>
      </c>
      <c r="H357" s="24">
        <v>2</v>
      </c>
      <c r="I357" s="29">
        <f>IF(OR(H357=0,H357=10),0,IF(OR(H357=1,H357=11),6,IF(OR(H357=2,H357=12),19,IF(OR(H357=3,H357=13),17.5,0))))</f>
        <v>19</v>
      </c>
      <c r="J357" s="25"/>
    </row>
    <row r="358" spans="1:10" ht="12.75">
      <c r="A358" s="24">
        <v>352</v>
      </c>
      <c r="B358" s="24"/>
      <c r="C358" s="24"/>
      <c r="D358" s="24"/>
      <c r="E358" s="25"/>
      <c r="F358" s="25">
        <f>IF(OR(H358=11,H358=12),(E358/(100+I358)*I358)*VALUTA!$D$18,(E358)/(100+I358)*I358)</f>
        <v>0</v>
      </c>
      <c r="G358" s="13">
        <f>IF(H358=4,E358*VALUTA!$D$10,IF(H358=5,E358*VALUTA!$D$11,IF(H358=6,E358*VALUTA!$D$12,IF(H358=7,E358*VALUTA!$D$13,IF(H358=8,E358*VALUTA!$D$14,IF(H358=9,E358*VALUTA!$D$15,IF(OR(H358=10,H358=11,H358=12,H358=13),(E358*VALUTA!$D$18)-F358,(+E358-F358))))))))</f>
        <v>0</v>
      </c>
      <c r="H358" s="24">
        <v>2</v>
      </c>
      <c r="I358" s="29">
        <f>IF(OR(H358=0,H358=10),0,IF(OR(H358=1,H358=11),6,IF(OR(H358=2,H358=12),19,IF(OR(H358=3,H358=13),17.5,0))))</f>
        <v>19</v>
      </c>
      <c r="J358" s="25"/>
    </row>
    <row r="359" spans="1:10" ht="12.75">
      <c r="A359" s="24">
        <v>353</v>
      </c>
      <c r="B359" s="24"/>
      <c r="C359" s="24"/>
      <c r="D359" s="24"/>
      <c r="E359" s="25"/>
      <c r="F359" s="25">
        <f>IF(OR(H359=11,H359=12),(E359/(100+I359)*I359)*VALUTA!$D$18,(E359)/(100+I359)*I359)</f>
        <v>0</v>
      </c>
      <c r="G359" s="13">
        <f>IF(H359=4,E359*VALUTA!$D$10,IF(H359=5,E359*VALUTA!$D$11,IF(H359=6,E359*VALUTA!$D$12,IF(H359=7,E359*VALUTA!$D$13,IF(H359=8,E359*VALUTA!$D$14,IF(H359=9,E359*VALUTA!$D$15,IF(OR(H359=10,H359=11,H359=12,H359=13),(E359*VALUTA!$D$18)-F359,(+E359-F359))))))))</f>
        <v>0</v>
      </c>
      <c r="H359" s="24">
        <v>2</v>
      </c>
      <c r="I359" s="29">
        <f>IF(OR(H359=0,H359=10),0,IF(OR(H359=1,H359=11),6,IF(OR(H359=2,H359=12),19,IF(OR(H359=3,H359=13),17.5,0))))</f>
        <v>19</v>
      </c>
      <c r="J359" s="25"/>
    </row>
    <row r="360" spans="1:10" ht="12.75">
      <c r="A360" s="24">
        <v>354</v>
      </c>
      <c r="B360" s="24"/>
      <c r="C360" s="24"/>
      <c r="D360" s="24"/>
      <c r="E360" s="25"/>
      <c r="F360" s="25">
        <f>IF(OR(H360=11,H360=12),(E360/(100+I360)*I360)*VALUTA!$D$18,(E360)/(100+I360)*I360)</f>
        <v>0</v>
      </c>
      <c r="G360" s="13">
        <f>IF(H360=4,E360*VALUTA!$D$10,IF(H360=5,E360*VALUTA!$D$11,IF(H360=6,E360*VALUTA!$D$12,IF(H360=7,E360*VALUTA!$D$13,IF(H360=8,E360*VALUTA!$D$14,IF(H360=9,E360*VALUTA!$D$15,IF(OR(H360=10,H360=11,H360=12,H360=13),(E360*VALUTA!$D$18)-F360,(+E360-F360))))))))</f>
        <v>0</v>
      </c>
      <c r="H360" s="24">
        <v>2</v>
      </c>
      <c r="I360" s="29">
        <f>IF(OR(H360=0,H360=10),0,IF(OR(H360=1,H360=11),6,IF(OR(H360=2,H360=12),19,IF(OR(H360=3,H360=13),17.5,0))))</f>
        <v>19</v>
      </c>
      <c r="J360" s="25"/>
    </row>
    <row r="361" spans="1:10" ht="12.75">
      <c r="A361" s="24">
        <v>355</v>
      </c>
      <c r="B361" s="24"/>
      <c r="C361" s="24"/>
      <c r="D361" s="24"/>
      <c r="E361" s="25"/>
      <c r="F361" s="25">
        <f>IF(OR(H361=11,H361=12),(E361/(100+I361)*I361)*VALUTA!$D$18,(E361)/(100+I361)*I361)</f>
        <v>0</v>
      </c>
      <c r="G361" s="13">
        <f>IF(H361=4,E361*VALUTA!$D$10,IF(H361=5,E361*VALUTA!$D$11,IF(H361=6,E361*VALUTA!$D$12,IF(H361=7,E361*VALUTA!$D$13,IF(H361=8,E361*VALUTA!$D$14,IF(H361=9,E361*VALUTA!$D$15,IF(OR(H361=10,H361=11,H361=12,H361=13),(E361*VALUTA!$D$18)-F361,(+E361-F361))))))))</f>
        <v>0</v>
      </c>
      <c r="H361" s="24">
        <v>2</v>
      </c>
      <c r="I361" s="29">
        <f>IF(OR(H361=0,H361=10),0,IF(OR(H361=1,H361=11),6,IF(OR(H361=2,H361=12),19,IF(OR(H361=3,H361=13),17.5,0))))</f>
        <v>19</v>
      </c>
      <c r="J361" s="25"/>
    </row>
    <row r="362" spans="1:10" ht="12.75">
      <c r="A362" s="24">
        <v>356</v>
      </c>
      <c r="B362" s="24"/>
      <c r="C362" s="24"/>
      <c r="D362" s="24"/>
      <c r="E362" s="25"/>
      <c r="F362" s="25">
        <f>IF(OR(H362=11,H362=12),(E362/(100+I362)*I362)*VALUTA!$D$18,(E362)/(100+I362)*I362)</f>
        <v>0</v>
      </c>
      <c r="G362" s="13">
        <f>IF(H362=4,E362*VALUTA!$D$10,IF(H362=5,E362*VALUTA!$D$11,IF(H362=6,E362*VALUTA!$D$12,IF(H362=7,E362*VALUTA!$D$13,IF(H362=8,E362*VALUTA!$D$14,IF(H362=9,E362*VALUTA!$D$15,IF(OR(H362=10,H362=11,H362=12,H362=13),(E362*VALUTA!$D$18)-F362,(+E362-F362))))))))</f>
        <v>0</v>
      </c>
      <c r="H362" s="24">
        <v>2</v>
      </c>
      <c r="I362" s="29">
        <f>IF(OR(H362=0,H362=10),0,IF(OR(H362=1,H362=11),6,IF(OR(H362=2,H362=12),19,IF(OR(H362=3,H362=13),17.5,0))))</f>
        <v>19</v>
      </c>
      <c r="J362" s="25"/>
    </row>
    <row r="363" spans="1:10" ht="12.75">
      <c r="A363" s="24">
        <v>357</v>
      </c>
      <c r="B363" s="24"/>
      <c r="C363" s="24"/>
      <c r="D363" s="24"/>
      <c r="E363" s="25"/>
      <c r="F363" s="25">
        <f>IF(OR(H363=11,H363=12),(E363/(100+I363)*I363)*VALUTA!$D$18,(E363)/(100+I363)*I363)</f>
        <v>0</v>
      </c>
      <c r="G363" s="13">
        <f>IF(H363=4,E363*VALUTA!$D$10,IF(H363=5,E363*VALUTA!$D$11,IF(H363=6,E363*VALUTA!$D$12,IF(H363=7,E363*VALUTA!$D$13,IF(H363=8,E363*VALUTA!$D$14,IF(H363=9,E363*VALUTA!$D$15,IF(OR(H363=10,H363=11,H363=12,H363=13),(E363*VALUTA!$D$18)-F363,(+E363-F363))))))))</f>
        <v>0</v>
      </c>
      <c r="H363" s="24">
        <v>2</v>
      </c>
      <c r="I363" s="29">
        <f>IF(OR(H363=0,H363=10),0,IF(OR(H363=1,H363=11),6,IF(OR(H363=2,H363=12),19,IF(OR(H363=3,H363=13),17.5,0))))</f>
        <v>19</v>
      </c>
      <c r="J363" s="25"/>
    </row>
    <row r="364" spans="1:10" ht="12.75">
      <c r="A364" s="24">
        <v>358</v>
      </c>
      <c r="B364" s="24"/>
      <c r="C364" s="24"/>
      <c r="D364" s="24"/>
      <c r="E364" s="25"/>
      <c r="F364" s="25">
        <f>IF(OR(H364=11,H364=12),(E364/(100+I364)*I364)*VALUTA!$D$18,(E364)/(100+I364)*I364)</f>
        <v>0</v>
      </c>
      <c r="G364" s="13">
        <f>IF(H364=4,E364*VALUTA!$D$10,IF(H364=5,E364*VALUTA!$D$11,IF(H364=6,E364*VALUTA!$D$12,IF(H364=7,E364*VALUTA!$D$13,IF(H364=8,E364*VALUTA!$D$14,IF(H364=9,E364*VALUTA!$D$15,IF(OR(H364=10,H364=11,H364=12,H364=13),(E364*VALUTA!$D$18)-F364,(+E364-F364))))))))</f>
        <v>0</v>
      </c>
      <c r="H364" s="24">
        <v>2</v>
      </c>
      <c r="I364" s="29">
        <f>IF(OR(H364=0,H364=10),0,IF(OR(H364=1,H364=11),6,IF(OR(H364=2,H364=12),19,IF(OR(H364=3,H364=13),17.5,0))))</f>
        <v>19</v>
      </c>
      <c r="J364" s="25"/>
    </row>
    <row r="365" spans="1:10" ht="12.75">
      <c r="A365" s="24">
        <v>359</v>
      </c>
      <c r="B365" s="24"/>
      <c r="C365" s="24"/>
      <c r="D365" s="24"/>
      <c r="E365" s="25"/>
      <c r="F365" s="25">
        <f>IF(OR(H365=11,H365=12),(E365/(100+I365)*I365)*VALUTA!$D$18,(E365)/(100+I365)*I365)</f>
        <v>0</v>
      </c>
      <c r="G365" s="13">
        <f>IF(H365=4,E365*VALUTA!$D$10,IF(H365=5,E365*VALUTA!$D$11,IF(H365=6,E365*VALUTA!$D$12,IF(H365=7,E365*VALUTA!$D$13,IF(H365=8,E365*VALUTA!$D$14,IF(H365=9,E365*VALUTA!$D$15,IF(OR(H365=10,H365=11,H365=12,H365=13),(E365*VALUTA!$D$18)-F365,(+E365-F365))))))))</f>
        <v>0</v>
      </c>
      <c r="H365" s="24">
        <v>2</v>
      </c>
      <c r="I365" s="29">
        <f>IF(OR(H365=0,H365=10),0,IF(OR(H365=1,H365=11),6,IF(OR(H365=2,H365=12),19,IF(OR(H365=3,H365=13),17.5,0))))</f>
        <v>19</v>
      </c>
      <c r="J365" s="25"/>
    </row>
    <row r="366" spans="1:10" ht="12.75">
      <c r="A366" s="24">
        <v>360</v>
      </c>
      <c r="B366" s="24"/>
      <c r="C366" s="24"/>
      <c r="D366" s="24"/>
      <c r="E366" s="25"/>
      <c r="F366" s="25">
        <f>IF(OR(H366=11,H366=12),(E366/(100+I366)*I366)*VALUTA!$D$18,(E366)/(100+I366)*I366)</f>
        <v>0</v>
      </c>
      <c r="G366" s="13">
        <f>IF(H366=4,E366*VALUTA!$D$10,IF(H366=5,E366*VALUTA!$D$11,IF(H366=6,E366*VALUTA!$D$12,IF(H366=7,E366*VALUTA!$D$13,IF(H366=8,E366*VALUTA!$D$14,IF(H366=9,E366*VALUTA!$D$15,IF(OR(H366=10,H366=11,H366=12,H366=13),(E366*VALUTA!$D$18)-F366,(+E366-F366))))))))</f>
        <v>0</v>
      </c>
      <c r="H366" s="24">
        <v>2</v>
      </c>
      <c r="I366" s="29">
        <f>IF(OR(H366=0,H366=10),0,IF(OR(H366=1,H366=11),6,IF(OR(H366=2,H366=12),19,IF(OR(H366=3,H366=13),17.5,0))))</f>
        <v>19</v>
      </c>
      <c r="J366" s="25"/>
    </row>
    <row r="367" spans="1:10" ht="12.75">
      <c r="A367" s="24">
        <v>361</v>
      </c>
      <c r="B367" s="24"/>
      <c r="C367" s="24"/>
      <c r="D367" s="24"/>
      <c r="E367" s="25"/>
      <c r="F367" s="25">
        <f>IF(OR(H367=11,H367=12),(E367/(100+I367)*I367)*VALUTA!$D$18,(E367)/(100+I367)*I367)</f>
        <v>0</v>
      </c>
      <c r="G367" s="13">
        <f>IF(H367=4,E367*VALUTA!$D$10,IF(H367=5,E367*VALUTA!$D$11,IF(H367=6,E367*VALUTA!$D$12,IF(H367=7,E367*VALUTA!$D$13,IF(H367=8,E367*VALUTA!$D$14,IF(H367=9,E367*VALUTA!$D$15,IF(OR(H367=10,H367=11,H367=12,H367=13),(E367*VALUTA!$D$18)-F367,(+E367-F367))))))))</f>
        <v>0</v>
      </c>
      <c r="H367" s="24">
        <v>2</v>
      </c>
      <c r="I367" s="29">
        <f>IF(OR(H367=0,H367=10),0,IF(OR(H367=1,H367=11),6,IF(OR(H367=2,H367=12),19,IF(OR(H367=3,H367=13),17.5,0))))</f>
        <v>19</v>
      </c>
      <c r="J367" s="25"/>
    </row>
    <row r="368" spans="1:10" ht="12.75">
      <c r="A368" s="24">
        <v>362</v>
      </c>
      <c r="B368" s="24"/>
      <c r="C368" s="24"/>
      <c r="D368" s="24"/>
      <c r="E368" s="25"/>
      <c r="F368" s="25">
        <f>IF(OR(H368=11,H368=12),(E368/(100+I368)*I368)*VALUTA!$D$18,(E368)/(100+I368)*I368)</f>
        <v>0</v>
      </c>
      <c r="G368" s="13">
        <f>IF(H368=4,E368*VALUTA!$D$10,IF(H368=5,E368*VALUTA!$D$11,IF(H368=6,E368*VALUTA!$D$12,IF(H368=7,E368*VALUTA!$D$13,IF(H368=8,E368*VALUTA!$D$14,IF(H368=9,E368*VALUTA!$D$15,IF(OR(H368=10,H368=11,H368=12,H368=13),(E368*VALUTA!$D$18)-F368,(+E368-F368))))))))</f>
        <v>0</v>
      </c>
      <c r="H368" s="24">
        <v>2</v>
      </c>
      <c r="I368" s="29">
        <f>IF(OR(H368=0,H368=10),0,IF(OR(H368=1,H368=11),6,IF(OR(H368=2,H368=12),19,IF(OR(H368=3,H368=13),17.5,0))))</f>
        <v>19</v>
      </c>
      <c r="J368" s="25"/>
    </row>
    <row r="369" spans="1:10" ht="12.75">
      <c r="A369" s="24">
        <v>363</v>
      </c>
      <c r="B369" s="24"/>
      <c r="C369" s="24"/>
      <c r="D369" s="24"/>
      <c r="E369" s="25"/>
      <c r="F369" s="25">
        <f>IF(OR(H369=11,H369=12),(E369/(100+I369)*I369)*VALUTA!$D$18,(E369)/(100+I369)*I369)</f>
        <v>0</v>
      </c>
      <c r="G369" s="13">
        <f>IF(H369=4,E369*VALUTA!$D$10,IF(H369=5,E369*VALUTA!$D$11,IF(H369=6,E369*VALUTA!$D$12,IF(H369=7,E369*VALUTA!$D$13,IF(H369=8,E369*VALUTA!$D$14,IF(H369=9,E369*VALUTA!$D$15,IF(OR(H369=10,H369=11,H369=12,H369=13),(E369*VALUTA!$D$18)-F369,(+E369-F369))))))))</f>
        <v>0</v>
      </c>
      <c r="H369" s="24">
        <v>2</v>
      </c>
      <c r="I369" s="29">
        <f>IF(OR(H369=0,H369=10),0,IF(OR(H369=1,H369=11),6,IF(OR(H369=2,H369=12),19,IF(OR(H369=3,H369=13),17.5,0))))</f>
        <v>19</v>
      </c>
      <c r="J369" s="25"/>
    </row>
    <row r="370" spans="1:10" ht="12.75">
      <c r="A370" s="24">
        <v>364</v>
      </c>
      <c r="B370" s="24"/>
      <c r="C370" s="24"/>
      <c r="D370" s="24"/>
      <c r="E370" s="25"/>
      <c r="F370" s="25">
        <f>IF(OR(H370=11,H370=12),(E370/(100+I370)*I370)*VALUTA!$D$18,(E370)/(100+I370)*I370)</f>
        <v>0</v>
      </c>
      <c r="G370" s="13">
        <f>IF(H370=4,E370*VALUTA!$D$10,IF(H370=5,E370*VALUTA!$D$11,IF(H370=6,E370*VALUTA!$D$12,IF(H370=7,E370*VALUTA!$D$13,IF(H370=8,E370*VALUTA!$D$14,IF(H370=9,E370*VALUTA!$D$15,IF(OR(H370=10,H370=11,H370=12,H370=13),(E370*VALUTA!$D$18)-F370,(+E370-F370))))))))</f>
        <v>0</v>
      </c>
      <c r="H370" s="24">
        <v>2</v>
      </c>
      <c r="I370" s="29">
        <f>IF(OR(H370=0,H370=10),0,IF(OR(H370=1,H370=11),6,IF(OR(H370=2,H370=12),19,IF(OR(H370=3,H370=13),17.5,0))))</f>
        <v>19</v>
      </c>
      <c r="J370" s="25"/>
    </row>
    <row r="371" spans="1:10" ht="12.75">
      <c r="A371" s="24">
        <v>365</v>
      </c>
      <c r="B371" s="24"/>
      <c r="C371" s="24"/>
      <c r="D371" s="24"/>
      <c r="E371" s="25"/>
      <c r="F371" s="25">
        <f>IF(OR(H371=11,H371=12),(E371/(100+I371)*I371)*VALUTA!$D$18,(E371)/(100+I371)*I371)</f>
        <v>0</v>
      </c>
      <c r="G371" s="13">
        <f>IF(H371=4,E371*VALUTA!$D$10,IF(H371=5,E371*VALUTA!$D$11,IF(H371=6,E371*VALUTA!$D$12,IF(H371=7,E371*VALUTA!$D$13,IF(H371=8,E371*VALUTA!$D$14,IF(H371=9,E371*VALUTA!$D$15,IF(OR(H371=10,H371=11,H371=12,H371=13),(E371*VALUTA!$D$18)-F371,(+E371-F371))))))))</f>
        <v>0</v>
      </c>
      <c r="H371" s="24">
        <v>2</v>
      </c>
      <c r="I371" s="29">
        <f>IF(OR(H371=0,H371=10),0,IF(OR(H371=1,H371=11),6,IF(OR(H371=2,H371=12),19,IF(OR(H371=3,H371=13),17.5,0))))</f>
        <v>19</v>
      </c>
      <c r="J371" s="25"/>
    </row>
    <row r="372" spans="1:10" ht="12.75">
      <c r="A372" s="24">
        <v>366</v>
      </c>
      <c r="B372" s="24"/>
      <c r="C372" s="24"/>
      <c r="D372" s="24"/>
      <c r="E372" s="25"/>
      <c r="F372" s="25">
        <f>IF(OR(H372=11,H372=12),(E372/(100+I372)*I372)*VALUTA!$D$18,(E372)/(100+I372)*I372)</f>
        <v>0</v>
      </c>
      <c r="G372" s="13">
        <f>IF(H372=4,E372*VALUTA!$D$10,IF(H372=5,E372*VALUTA!$D$11,IF(H372=6,E372*VALUTA!$D$12,IF(H372=7,E372*VALUTA!$D$13,IF(H372=8,E372*VALUTA!$D$14,IF(H372=9,E372*VALUTA!$D$15,IF(OR(H372=10,H372=11,H372=12,H372=13),(E372*VALUTA!$D$18)-F372,(+E372-F372))))))))</f>
        <v>0</v>
      </c>
      <c r="H372" s="24">
        <v>2</v>
      </c>
      <c r="I372" s="29">
        <f>IF(OR(H372=0,H372=10),0,IF(OR(H372=1,H372=11),6,IF(OR(H372=2,H372=12),19,IF(OR(H372=3,H372=13),17.5,0))))</f>
        <v>19</v>
      </c>
      <c r="J372" s="25"/>
    </row>
    <row r="373" spans="1:10" ht="12.75">
      <c r="A373" s="24">
        <v>367</v>
      </c>
      <c r="B373" s="24"/>
      <c r="C373" s="24"/>
      <c r="D373" s="24"/>
      <c r="E373" s="25"/>
      <c r="F373" s="25">
        <f>IF(OR(H373=11,H373=12),(E373/(100+I373)*I373)*VALUTA!$D$18,(E373)/(100+I373)*I373)</f>
        <v>0</v>
      </c>
      <c r="G373" s="13">
        <f>IF(H373=4,E373*VALUTA!$D$10,IF(H373=5,E373*VALUTA!$D$11,IF(H373=6,E373*VALUTA!$D$12,IF(H373=7,E373*VALUTA!$D$13,IF(H373=8,E373*VALUTA!$D$14,IF(H373=9,E373*VALUTA!$D$15,IF(OR(H373=10,H373=11,H373=12,H373=13),(E373*VALUTA!$D$18)-F373,(+E373-F373))))))))</f>
        <v>0</v>
      </c>
      <c r="H373" s="24">
        <v>2</v>
      </c>
      <c r="I373" s="29">
        <f>IF(OR(H373=0,H373=10),0,IF(OR(H373=1,H373=11),6,IF(OR(H373=2,H373=12),19,IF(OR(H373=3,H373=13),17.5,0))))</f>
        <v>19</v>
      </c>
      <c r="J373" s="25"/>
    </row>
    <row r="374" spans="1:10" ht="12.75">
      <c r="A374" s="24">
        <v>368</v>
      </c>
      <c r="B374" s="24"/>
      <c r="C374" s="24"/>
      <c r="D374" s="24"/>
      <c r="E374" s="25"/>
      <c r="F374" s="25">
        <f>IF(OR(H374=11,H374=12),(E374/(100+I374)*I374)*VALUTA!$D$18,(E374)/(100+I374)*I374)</f>
        <v>0</v>
      </c>
      <c r="G374" s="13">
        <f>IF(H374=4,E374*VALUTA!$D$10,IF(H374=5,E374*VALUTA!$D$11,IF(H374=6,E374*VALUTA!$D$12,IF(H374=7,E374*VALUTA!$D$13,IF(H374=8,E374*VALUTA!$D$14,IF(H374=9,E374*VALUTA!$D$15,IF(OR(H374=10,H374=11,H374=12,H374=13),(E374*VALUTA!$D$18)-F374,(+E374-F374))))))))</f>
        <v>0</v>
      </c>
      <c r="H374" s="24">
        <v>2</v>
      </c>
      <c r="I374" s="29">
        <f>IF(OR(H374=0,H374=10),0,IF(OR(H374=1,H374=11),6,IF(OR(H374=2,H374=12),19,IF(OR(H374=3,H374=13),17.5,0))))</f>
        <v>19</v>
      </c>
      <c r="J374" s="25"/>
    </row>
    <row r="375" spans="1:10" ht="12.75">
      <c r="A375" s="24">
        <v>369</v>
      </c>
      <c r="B375" s="24"/>
      <c r="C375" s="24"/>
      <c r="D375" s="24"/>
      <c r="E375" s="25"/>
      <c r="F375" s="25">
        <f>IF(OR(H375=11,H375=12),(E375/(100+I375)*I375)*VALUTA!$D$18,(E375)/(100+I375)*I375)</f>
        <v>0</v>
      </c>
      <c r="G375" s="13">
        <f>IF(H375=4,E375*VALUTA!$D$10,IF(H375=5,E375*VALUTA!$D$11,IF(H375=6,E375*VALUTA!$D$12,IF(H375=7,E375*VALUTA!$D$13,IF(H375=8,E375*VALUTA!$D$14,IF(H375=9,E375*VALUTA!$D$15,IF(OR(H375=10,H375=11,H375=12,H375=13),(E375*VALUTA!$D$18)-F375,(+E375-F375))))))))</f>
        <v>0</v>
      </c>
      <c r="H375" s="24">
        <v>2</v>
      </c>
      <c r="I375" s="29">
        <f>IF(OR(H375=0,H375=10),0,IF(OR(H375=1,H375=11),6,IF(OR(H375=2,H375=12),19,IF(OR(H375=3,H375=13),17.5,0))))</f>
        <v>19</v>
      </c>
      <c r="J375" s="25"/>
    </row>
    <row r="376" spans="1:10" ht="12.75">
      <c r="A376" s="24">
        <v>370</v>
      </c>
      <c r="B376" s="24"/>
      <c r="C376" s="24"/>
      <c r="D376" s="24"/>
      <c r="E376" s="25"/>
      <c r="F376" s="25">
        <f>IF(OR(H376=11,H376=12),(E376/(100+I376)*I376)*VALUTA!$D$18,(E376)/(100+I376)*I376)</f>
        <v>0</v>
      </c>
      <c r="G376" s="13">
        <f>IF(H376=4,E376*VALUTA!$D$10,IF(H376=5,E376*VALUTA!$D$11,IF(H376=6,E376*VALUTA!$D$12,IF(H376=7,E376*VALUTA!$D$13,IF(H376=8,E376*VALUTA!$D$14,IF(H376=9,E376*VALUTA!$D$15,IF(OR(H376=10,H376=11,H376=12,H376=13),(E376*VALUTA!$D$18)-F376,(+E376-F376))))))))</f>
        <v>0</v>
      </c>
      <c r="H376" s="24">
        <v>2</v>
      </c>
      <c r="I376" s="29">
        <f>IF(OR(H376=0,H376=10),0,IF(OR(H376=1,H376=11),6,IF(OR(H376=2,H376=12),19,IF(OR(H376=3,H376=13),17.5,0))))</f>
        <v>19</v>
      </c>
      <c r="J376" s="25"/>
    </row>
    <row r="377" spans="1:10" ht="12.75">
      <c r="A377" s="24">
        <v>371</v>
      </c>
      <c r="B377" s="24"/>
      <c r="C377" s="24"/>
      <c r="D377" s="24"/>
      <c r="E377" s="25"/>
      <c r="F377" s="25">
        <f>IF(OR(H377=11,H377=12),(E377/(100+I377)*I377)*VALUTA!$D$18,(E377)/(100+I377)*I377)</f>
        <v>0</v>
      </c>
      <c r="G377" s="13">
        <f>IF(H377=4,E377*VALUTA!$D$10,IF(H377=5,E377*VALUTA!$D$11,IF(H377=6,E377*VALUTA!$D$12,IF(H377=7,E377*VALUTA!$D$13,IF(H377=8,E377*VALUTA!$D$14,IF(H377=9,E377*VALUTA!$D$15,IF(OR(H377=10,H377=11,H377=12,H377=13),(E377*VALUTA!$D$18)-F377,(+E377-F377))))))))</f>
        <v>0</v>
      </c>
      <c r="H377" s="24">
        <v>2</v>
      </c>
      <c r="I377" s="29">
        <f>IF(OR(H377=0,H377=10),0,IF(OR(H377=1,H377=11),6,IF(OR(H377=2,H377=12),19,IF(OR(H377=3,H377=13),17.5,0))))</f>
        <v>19</v>
      </c>
      <c r="J377" s="25"/>
    </row>
    <row r="378" spans="1:10" ht="12.75">
      <c r="A378" s="24">
        <v>372</v>
      </c>
      <c r="B378" s="24"/>
      <c r="C378" s="24"/>
      <c r="D378" s="24"/>
      <c r="E378" s="25"/>
      <c r="F378" s="25">
        <f>IF(OR(H378=11,H378=12),(E378/(100+I378)*I378)*VALUTA!$D$18,(E378)/(100+I378)*I378)</f>
        <v>0</v>
      </c>
      <c r="G378" s="13">
        <f>IF(H378=4,E378*VALUTA!$D$10,IF(H378=5,E378*VALUTA!$D$11,IF(H378=6,E378*VALUTA!$D$12,IF(H378=7,E378*VALUTA!$D$13,IF(H378=8,E378*VALUTA!$D$14,IF(H378=9,E378*VALUTA!$D$15,IF(OR(H378=10,H378=11,H378=12,H378=13),(E378*VALUTA!$D$18)-F378,(+E378-F378))))))))</f>
        <v>0</v>
      </c>
      <c r="H378" s="24">
        <v>2</v>
      </c>
      <c r="I378" s="29">
        <f>IF(OR(H378=0,H378=10),0,IF(OR(H378=1,H378=11),6,IF(OR(H378=2,H378=12),19,IF(OR(H378=3,H378=13),17.5,0))))</f>
        <v>19</v>
      </c>
      <c r="J378" s="25"/>
    </row>
    <row r="379" spans="1:10" ht="12.75">
      <c r="A379" s="24">
        <v>373</v>
      </c>
      <c r="B379" s="24"/>
      <c r="C379" s="24"/>
      <c r="D379" s="24"/>
      <c r="E379" s="25"/>
      <c r="F379" s="25">
        <f>IF(OR(H379=11,H379=12),(E379/(100+I379)*I379)*VALUTA!$D$18,(E379)/(100+I379)*I379)</f>
        <v>0</v>
      </c>
      <c r="G379" s="13">
        <f>IF(H379=4,E379*VALUTA!$D$10,IF(H379=5,E379*VALUTA!$D$11,IF(H379=6,E379*VALUTA!$D$12,IF(H379=7,E379*VALUTA!$D$13,IF(H379=8,E379*VALUTA!$D$14,IF(H379=9,E379*VALUTA!$D$15,IF(OR(H379=10,H379=11,H379=12,H379=13),(E379*VALUTA!$D$18)-F379,(+E379-F379))))))))</f>
        <v>0</v>
      </c>
      <c r="H379" s="24">
        <v>2</v>
      </c>
      <c r="I379" s="29">
        <f>IF(OR(H379=0,H379=10),0,IF(OR(H379=1,H379=11),6,IF(OR(H379=2,H379=12),19,IF(OR(H379=3,H379=13),17.5,0))))</f>
        <v>19</v>
      </c>
      <c r="J379" s="25"/>
    </row>
    <row r="380" spans="1:10" ht="12.75">
      <c r="A380" s="24">
        <v>374</v>
      </c>
      <c r="B380" s="24"/>
      <c r="C380" s="24"/>
      <c r="D380" s="24"/>
      <c r="E380" s="25"/>
      <c r="F380" s="25">
        <f>IF(OR(H380=11,H380=12),(E380/(100+I380)*I380)*VALUTA!$D$18,(E380)/(100+I380)*I380)</f>
        <v>0</v>
      </c>
      <c r="G380" s="13">
        <f>IF(H380=4,E380*VALUTA!$D$10,IF(H380=5,E380*VALUTA!$D$11,IF(H380=6,E380*VALUTA!$D$12,IF(H380=7,E380*VALUTA!$D$13,IF(H380=8,E380*VALUTA!$D$14,IF(H380=9,E380*VALUTA!$D$15,IF(OR(H380=10,H380=11,H380=12,H380=13),(E380*VALUTA!$D$18)-F380,(+E380-F380))))))))</f>
        <v>0</v>
      </c>
      <c r="H380" s="24">
        <v>2</v>
      </c>
      <c r="I380" s="29">
        <f>IF(OR(H380=0,H380=10),0,IF(OR(H380=1,H380=11),6,IF(OR(H380=2,H380=12),19,IF(OR(H380=3,H380=13),17.5,0))))</f>
        <v>19</v>
      </c>
      <c r="J380" s="25"/>
    </row>
    <row r="381" spans="1:10" ht="12.75">
      <c r="A381" s="24">
        <v>375</v>
      </c>
      <c r="B381" s="24"/>
      <c r="C381" s="24"/>
      <c r="D381" s="24"/>
      <c r="E381" s="25"/>
      <c r="F381" s="25">
        <f>IF(OR(H381=11,H381=12),(E381/(100+I381)*I381)*VALUTA!$D$18,(E381)/(100+I381)*I381)</f>
        <v>0</v>
      </c>
      <c r="G381" s="13">
        <f>IF(H381=4,E381*VALUTA!$D$10,IF(H381=5,E381*VALUTA!$D$11,IF(H381=6,E381*VALUTA!$D$12,IF(H381=7,E381*VALUTA!$D$13,IF(H381=8,E381*VALUTA!$D$14,IF(H381=9,E381*VALUTA!$D$15,IF(OR(H381=10,H381=11,H381=12,H381=13),(E381*VALUTA!$D$18)-F381,(+E381-F381))))))))</f>
        <v>0</v>
      </c>
      <c r="H381" s="24">
        <v>2</v>
      </c>
      <c r="I381" s="29">
        <f>IF(OR(H381=0,H381=10),0,IF(OR(H381=1,H381=11),6,IF(OR(H381=2,H381=12),19,IF(OR(H381=3,H381=13),17.5,0))))</f>
        <v>19</v>
      </c>
      <c r="J381" s="25"/>
    </row>
    <row r="382" spans="1:10" ht="12.75">
      <c r="A382" s="24">
        <v>376</v>
      </c>
      <c r="B382" s="24"/>
      <c r="C382" s="24"/>
      <c r="D382" s="24"/>
      <c r="E382" s="25"/>
      <c r="F382" s="25">
        <f>IF(OR(H382=11,H382=12),(E382/(100+I382)*I382)*VALUTA!$D$18,(E382)/(100+I382)*I382)</f>
        <v>0</v>
      </c>
      <c r="G382" s="13">
        <f>IF(H382=4,E382*VALUTA!$D$10,IF(H382=5,E382*VALUTA!$D$11,IF(H382=6,E382*VALUTA!$D$12,IF(H382=7,E382*VALUTA!$D$13,IF(H382=8,E382*VALUTA!$D$14,IF(H382=9,E382*VALUTA!$D$15,IF(OR(H382=10,H382=11,H382=12,H382=13),(E382*VALUTA!$D$18)-F382,(+E382-F382))))))))</f>
        <v>0</v>
      </c>
      <c r="H382" s="24">
        <v>2</v>
      </c>
      <c r="I382" s="29">
        <f>IF(OR(H382=0,H382=10),0,IF(OR(H382=1,H382=11),6,IF(OR(H382=2,H382=12),19,IF(OR(H382=3,H382=13),17.5,0))))</f>
        <v>19</v>
      </c>
      <c r="J382" s="25"/>
    </row>
    <row r="383" spans="1:10" ht="12.75">
      <c r="A383" s="24">
        <v>377</v>
      </c>
      <c r="B383" s="24"/>
      <c r="C383" s="24"/>
      <c r="D383" s="24"/>
      <c r="E383" s="25"/>
      <c r="F383" s="25">
        <f>IF(OR(H383=11,H383=12),(E383/(100+I383)*I383)*VALUTA!$D$18,(E383)/(100+I383)*I383)</f>
        <v>0</v>
      </c>
      <c r="G383" s="13">
        <f>IF(H383=4,E383*VALUTA!$D$10,IF(H383=5,E383*VALUTA!$D$11,IF(H383=6,E383*VALUTA!$D$12,IF(H383=7,E383*VALUTA!$D$13,IF(H383=8,E383*VALUTA!$D$14,IF(H383=9,E383*VALUTA!$D$15,IF(OR(H383=10,H383=11,H383=12,H383=13),(E383*VALUTA!$D$18)-F383,(+E383-F383))))))))</f>
        <v>0</v>
      </c>
      <c r="H383" s="24">
        <v>2</v>
      </c>
      <c r="I383" s="29">
        <f>IF(OR(H383=0,H383=10),0,IF(OR(H383=1,H383=11),6,IF(OR(H383=2,H383=12),19,IF(OR(H383=3,H383=13),17.5,0))))</f>
        <v>19</v>
      </c>
      <c r="J383" s="25"/>
    </row>
    <row r="384" spans="1:10" ht="12.75">
      <c r="A384" s="24">
        <v>378</v>
      </c>
      <c r="B384" s="24"/>
      <c r="C384" s="24"/>
      <c r="D384" s="24"/>
      <c r="E384" s="25"/>
      <c r="F384" s="25">
        <f>IF(OR(H384=11,H384=12),(E384/(100+I384)*I384)*VALUTA!$D$18,(E384)/(100+I384)*I384)</f>
        <v>0</v>
      </c>
      <c r="G384" s="13">
        <f>IF(H384=4,E384*VALUTA!$D$10,IF(H384=5,E384*VALUTA!$D$11,IF(H384=6,E384*VALUTA!$D$12,IF(H384=7,E384*VALUTA!$D$13,IF(H384=8,E384*VALUTA!$D$14,IF(H384=9,E384*VALUTA!$D$15,IF(OR(H384=10,H384=11,H384=12,H384=13),(E384*VALUTA!$D$18)-F384,(+E384-F384))))))))</f>
        <v>0</v>
      </c>
      <c r="H384" s="24">
        <v>2</v>
      </c>
      <c r="I384" s="29">
        <f>IF(OR(H384=0,H384=10),0,IF(OR(H384=1,H384=11),6,IF(OR(H384=2,H384=12),19,IF(OR(H384=3,H384=13),17.5,0))))</f>
        <v>19</v>
      </c>
      <c r="J384" s="25"/>
    </row>
    <row r="385" spans="1:10" ht="12.75">
      <c r="A385" s="24">
        <v>379</v>
      </c>
      <c r="B385" s="24"/>
      <c r="C385" s="24"/>
      <c r="D385" s="24"/>
      <c r="E385" s="25"/>
      <c r="F385" s="25">
        <f>IF(OR(H385=11,H385=12),(E385/(100+I385)*I385)*VALUTA!$D$18,(E385)/(100+I385)*I385)</f>
        <v>0</v>
      </c>
      <c r="G385" s="13">
        <f>IF(H385=4,E385*VALUTA!$D$10,IF(H385=5,E385*VALUTA!$D$11,IF(H385=6,E385*VALUTA!$D$12,IF(H385=7,E385*VALUTA!$D$13,IF(H385=8,E385*VALUTA!$D$14,IF(H385=9,E385*VALUTA!$D$15,IF(OR(H385=10,H385=11,H385=12,H385=13),(E385*VALUTA!$D$18)-F385,(+E385-F385))))))))</f>
        <v>0</v>
      </c>
      <c r="H385" s="24">
        <v>2</v>
      </c>
      <c r="I385" s="29">
        <f>IF(OR(H385=0,H385=10),0,IF(OR(H385=1,H385=11),6,IF(OR(H385=2,H385=12),19,IF(OR(H385=3,H385=13),17.5,0))))</f>
        <v>19</v>
      </c>
      <c r="J385" s="25"/>
    </row>
    <row r="386" spans="1:10" ht="12.75">
      <c r="A386" s="24">
        <v>380</v>
      </c>
      <c r="B386" s="24"/>
      <c r="C386" s="24"/>
      <c r="D386" s="24"/>
      <c r="E386" s="25"/>
      <c r="F386" s="25">
        <f>IF(OR(H386=11,H386=12),(E386/(100+I386)*I386)*VALUTA!$D$18,(E386)/(100+I386)*I386)</f>
        <v>0</v>
      </c>
      <c r="G386" s="13">
        <f>IF(H386=4,E386*VALUTA!$D$10,IF(H386=5,E386*VALUTA!$D$11,IF(H386=6,E386*VALUTA!$D$12,IF(H386=7,E386*VALUTA!$D$13,IF(H386=8,E386*VALUTA!$D$14,IF(H386=9,E386*VALUTA!$D$15,IF(OR(H386=10,H386=11,H386=12,H386=13),(E386*VALUTA!$D$18)-F386,(+E386-F386))))))))</f>
        <v>0</v>
      </c>
      <c r="H386" s="24">
        <v>2</v>
      </c>
      <c r="I386" s="29">
        <f>IF(OR(H386=0,H386=10),0,IF(OR(H386=1,H386=11),6,IF(OR(H386=2,H386=12),19,IF(OR(H386=3,H386=13),17.5,0))))</f>
        <v>19</v>
      </c>
      <c r="J386" s="25"/>
    </row>
    <row r="387" spans="1:10" ht="12.75">
      <c r="A387" s="24">
        <v>381</v>
      </c>
      <c r="B387" s="24"/>
      <c r="C387" s="24"/>
      <c r="D387" s="24"/>
      <c r="E387" s="25"/>
      <c r="F387" s="25">
        <f>IF(OR(H387=11,H387=12),(E387/(100+I387)*I387)*VALUTA!$D$18,(E387)/(100+I387)*I387)</f>
        <v>0</v>
      </c>
      <c r="G387" s="13">
        <f>IF(H387=4,E387*VALUTA!$D$10,IF(H387=5,E387*VALUTA!$D$11,IF(H387=6,E387*VALUTA!$D$12,IF(H387=7,E387*VALUTA!$D$13,IF(H387=8,E387*VALUTA!$D$14,IF(H387=9,E387*VALUTA!$D$15,IF(OR(H387=10,H387=11,H387=12,H387=13),(E387*VALUTA!$D$18)-F387,(+E387-F387))))))))</f>
        <v>0</v>
      </c>
      <c r="H387" s="24">
        <v>2</v>
      </c>
      <c r="I387" s="29">
        <f>IF(OR(H387=0,H387=10),0,IF(OR(H387=1,H387=11),6,IF(OR(H387=2,H387=12),19,IF(OR(H387=3,H387=13),17.5,0))))</f>
        <v>19</v>
      </c>
      <c r="J387" s="25"/>
    </row>
    <row r="388" spans="1:10" ht="12.75">
      <c r="A388" s="24">
        <v>382</v>
      </c>
      <c r="B388" s="24"/>
      <c r="C388" s="24"/>
      <c r="D388" s="24"/>
      <c r="E388" s="25"/>
      <c r="F388" s="25">
        <f>IF(OR(H388=11,H388=12),(E388/(100+I388)*I388)*VALUTA!$D$18,(E388)/(100+I388)*I388)</f>
        <v>0</v>
      </c>
      <c r="G388" s="13">
        <f>IF(H388=4,E388*VALUTA!$D$10,IF(H388=5,E388*VALUTA!$D$11,IF(H388=6,E388*VALUTA!$D$12,IF(H388=7,E388*VALUTA!$D$13,IF(H388=8,E388*VALUTA!$D$14,IF(H388=9,E388*VALUTA!$D$15,IF(OR(H388=10,H388=11,H388=12,H388=13),(E388*VALUTA!$D$18)-F388,(+E388-F388))))))))</f>
        <v>0</v>
      </c>
      <c r="H388" s="24">
        <v>2</v>
      </c>
      <c r="I388" s="29">
        <f>IF(OR(H388=0,H388=10),0,IF(OR(H388=1,H388=11),6,IF(OR(H388=2,H388=12),19,IF(OR(H388=3,H388=13),17.5,0))))</f>
        <v>19</v>
      </c>
      <c r="J388" s="25"/>
    </row>
    <row r="389" spans="1:10" ht="12.75">
      <c r="A389" s="24">
        <v>383</v>
      </c>
      <c r="B389" s="24"/>
      <c r="C389" s="24"/>
      <c r="D389" s="24"/>
      <c r="E389" s="25"/>
      <c r="F389" s="25">
        <f>IF(OR(H389=11,H389=12),(E389/(100+I389)*I389)*VALUTA!$D$18,(E389)/(100+I389)*I389)</f>
        <v>0</v>
      </c>
      <c r="G389" s="13">
        <f>IF(H389=4,E389*VALUTA!$D$10,IF(H389=5,E389*VALUTA!$D$11,IF(H389=6,E389*VALUTA!$D$12,IF(H389=7,E389*VALUTA!$D$13,IF(H389=8,E389*VALUTA!$D$14,IF(H389=9,E389*VALUTA!$D$15,IF(OR(H389=10,H389=11,H389=12,H389=13),(E389*VALUTA!$D$18)-F389,(+E389-F389))))))))</f>
        <v>0</v>
      </c>
      <c r="H389" s="24">
        <v>2</v>
      </c>
      <c r="I389" s="29">
        <f>IF(OR(H389=0,H389=10),0,IF(OR(H389=1,H389=11),6,IF(OR(H389=2,H389=12),19,IF(OR(H389=3,H389=13),17.5,0))))</f>
        <v>19</v>
      </c>
      <c r="J389" s="25"/>
    </row>
    <row r="390" spans="1:10" ht="12.75">
      <c r="A390" s="24">
        <v>384</v>
      </c>
      <c r="B390" s="24"/>
      <c r="C390" s="24"/>
      <c r="D390" s="24"/>
      <c r="E390" s="25"/>
      <c r="F390" s="25">
        <f>IF(OR(H390=11,H390=12),(E390/(100+I390)*I390)*VALUTA!$D$18,(E390)/(100+I390)*I390)</f>
        <v>0</v>
      </c>
      <c r="G390" s="13">
        <f>IF(H390=4,E390*VALUTA!$D$10,IF(H390=5,E390*VALUTA!$D$11,IF(H390=6,E390*VALUTA!$D$12,IF(H390=7,E390*VALUTA!$D$13,IF(H390=8,E390*VALUTA!$D$14,IF(H390=9,E390*VALUTA!$D$15,IF(OR(H390=10,H390=11,H390=12,H390=13),(E390*VALUTA!$D$18)-F390,(+E390-F390))))))))</f>
        <v>0</v>
      </c>
      <c r="H390" s="24">
        <v>2</v>
      </c>
      <c r="I390" s="29">
        <f>IF(OR(H390=0,H390=10),0,IF(OR(H390=1,H390=11),6,IF(OR(H390=2,H390=12),19,IF(OR(H390=3,H390=13),17.5,0))))</f>
        <v>19</v>
      </c>
      <c r="J390" s="25"/>
    </row>
    <row r="391" spans="1:10" ht="12.75">
      <c r="A391" s="24">
        <v>385</v>
      </c>
      <c r="B391" s="24"/>
      <c r="C391" s="24"/>
      <c r="D391" s="24"/>
      <c r="E391" s="25"/>
      <c r="F391" s="25">
        <f>IF(OR(H391=11,H391=12),(E391/(100+I391)*I391)*VALUTA!$D$18,(E391)/(100+I391)*I391)</f>
        <v>0</v>
      </c>
      <c r="G391" s="13">
        <f>IF(H391=4,E391*VALUTA!$D$10,IF(H391=5,E391*VALUTA!$D$11,IF(H391=6,E391*VALUTA!$D$12,IF(H391=7,E391*VALUTA!$D$13,IF(H391=8,E391*VALUTA!$D$14,IF(H391=9,E391*VALUTA!$D$15,IF(OR(H391=10,H391=11,H391=12,H391=13),(E391*VALUTA!$D$18)-F391,(+E391-F391))))))))</f>
        <v>0</v>
      </c>
      <c r="H391" s="24">
        <v>2</v>
      </c>
      <c r="I391" s="29">
        <f>IF(OR(H391=0,H391=10),0,IF(OR(H391=1,H391=11),6,IF(OR(H391=2,H391=12),19,IF(OR(H391=3,H391=13),17.5,0))))</f>
        <v>19</v>
      </c>
      <c r="J391" s="25"/>
    </row>
    <row r="392" spans="1:10" ht="12.75">
      <c r="A392" s="24">
        <v>386</v>
      </c>
      <c r="B392" s="24"/>
      <c r="C392" s="24"/>
      <c r="D392" s="24"/>
      <c r="E392" s="25"/>
      <c r="F392" s="25">
        <f>IF(OR(H392=11,H392=12),(E392/(100+I392)*I392)*VALUTA!$D$18,(E392)/(100+I392)*I392)</f>
        <v>0</v>
      </c>
      <c r="G392" s="13">
        <f>IF(H392=4,E392*VALUTA!$D$10,IF(H392=5,E392*VALUTA!$D$11,IF(H392=6,E392*VALUTA!$D$12,IF(H392=7,E392*VALUTA!$D$13,IF(H392=8,E392*VALUTA!$D$14,IF(H392=9,E392*VALUTA!$D$15,IF(OR(H392=10,H392=11,H392=12,H392=13),(E392*VALUTA!$D$18)-F392,(+E392-F392))))))))</f>
        <v>0</v>
      </c>
      <c r="H392" s="24">
        <v>2</v>
      </c>
      <c r="I392" s="29">
        <f>IF(OR(H392=0,H392=10),0,IF(OR(H392=1,H392=11),6,IF(OR(H392=2,H392=12),19,IF(OR(H392=3,H392=13),17.5,0))))</f>
        <v>19</v>
      </c>
      <c r="J392" s="25"/>
    </row>
    <row r="393" spans="1:10" ht="12.75">
      <c r="A393" s="24">
        <v>387</v>
      </c>
      <c r="B393" s="24"/>
      <c r="C393" s="24"/>
      <c r="D393" s="24"/>
      <c r="E393" s="25"/>
      <c r="F393" s="25">
        <f>IF(OR(H393=11,H393=12),(E393/(100+I393)*I393)*VALUTA!$D$18,(E393)/(100+I393)*I393)</f>
        <v>0</v>
      </c>
      <c r="G393" s="13">
        <f>IF(H393=4,E393*VALUTA!$D$10,IF(H393=5,E393*VALUTA!$D$11,IF(H393=6,E393*VALUTA!$D$12,IF(H393=7,E393*VALUTA!$D$13,IF(H393=8,E393*VALUTA!$D$14,IF(H393=9,E393*VALUTA!$D$15,IF(OR(H393=10,H393=11,H393=12,H393=13),(E393*VALUTA!$D$18)-F393,(+E393-F393))))))))</f>
        <v>0</v>
      </c>
      <c r="H393" s="24">
        <v>2</v>
      </c>
      <c r="I393" s="29">
        <f>IF(OR(H393=0,H393=10),0,IF(OR(H393=1,H393=11),6,IF(OR(H393=2,H393=12),19,IF(OR(H393=3,H393=13),17.5,0))))</f>
        <v>19</v>
      </c>
      <c r="J393" s="25"/>
    </row>
    <row r="394" spans="1:10" ht="12.75">
      <c r="A394" s="24">
        <v>388</v>
      </c>
      <c r="B394" s="24"/>
      <c r="C394" s="24"/>
      <c r="D394" s="24"/>
      <c r="E394" s="25"/>
      <c r="F394" s="25">
        <f>IF(OR(H394=11,H394=12),(E394/(100+I394)*I394)*VALUTA!$D$18,(E394)/(100+I394)*I394)</f>
        <v>0</v>
      </c>
      <c r="G394" s="13">
        <f>IF(H394=4,E394*VALUTA!$D$10,IF(H394=5,E394*VALUTA!$D$11,IF(H394=6,E394*VALUTA!$D$12,IF(H394=7,E394*VALUTA!$D$13,IF(H394=8,E394*VALUTA!$D$14,IF(H394=9,E394*VALUTA!$D$15,IF(OR(H394=10,H394=11,H394=12,H394=13),(E394*VALUTA!$D$18)-F394,(+E394-F394))))))))</f>
        <v>0</v>
      </c>
      <c r="H394" s="24">
        <v>2</v>
      </c>
      <c r="I394" s="29">
        <f>IF(OR(H394=0,H394=10),0,IF(OR(H394=1,H394=11),6,IF(OR(H394=2,H394=12),19,IF(OR(H394=3,H394=13),17.5,0))))</f>
        <v>19</v>
      </c>
      <c r="J394" s="25"/>
    </row>
    <row r="395" spans="1:10" ht="12.75">
      <c r="A395" s="24">
        <v>389</v>
      </c>
      <c r="B395" s="24"/>
      <c r="C395" s="24"/>
      <c r="D395" s="24"/>
      <c r="E395" s="25"/>
      <c r="F395" s="25">
        <f>IF(OR(H395=11,H395=12),(E395/(100+I395)*I395)*VALUTA!$D$18,(E395)/(100+I395)*I395)</f>
        <v>0</v>
      </c>
      <c r="G395" s="13">
        <f>IF(H395=4,E395*VALUTA!$D$10,IF(H395=5,E395*VALUTA!$D$11,IF(H395=6,E395*VALUTA!$D$12,IF(H395=7,E395*VALUTA!$D$13,IF(H395=8,E395*VALUTA!$D$14,IF(H395=9,E395*VALUTA!$D$15,IF(OR(H395=10,H395=11,H395=12,H395=13),(E395*VALUTA!$D$18)-F395,(+E395-F395))))))))</f>
        <v>0</v>
      </c>
      <c r="H395" s="24">
        <v>2</v>
      </c>
      <c r="I395" s="29">
        <f>IF(OR(H395=0,H395=10),0,IF(OR(H395=1,H395=11),6,IF(OR(H395=2,H395=12),19,IF(OR(H395=3,H395=13),17.5,0))))</f>
        <v>19</v>
      </c>
      <c r="J395" s="25"/>
    </row>
    <row r="396" spans="1:10" ht="12.75">
      <c r="A396" s="24">
        <v>390</v>
      </c>
      <c r="B396" s="24"/>
      <c r="C396" s="24"/>
      <c r="D396" s="24"/>
      <c r="E396" s="25"/>
      <c r="F396" s="25">
        <f>IF(OR(H396=11,H396=12),(E396/(100+I396)*I396)*VALUTA!$D$18,(E396)/(100+I396)*I396)</f>
        <v>0</v>
      </c>
      <c r="G396" s="13">
        <f>IF(H396=4,E396*VALUTA!$D$10,IF(H396=5,E396*VALUTA!$D$11,IF(H396=6,E396*VALUTA!$D$12,IF(H396=7,E396*VALUTA!$D$13,IF(H396=8,E396*VALUTA!$D$14,IF(H396=9,E396*VALUTA!$D$15,IF(OR(H396=10,H396=11,H396=12,H396=13),(E396*VALUTA!$D$18)-F396,(+E396-F396))))))))</f>
        <v>0</v>
      </c>
      <c r="H396" s="24">
        <v>2</v>
      </c>
      <c r="I396" s="29">
        <f>IF(OR(H396=0,H396=10),0,IF(OR(H396=1,H396=11),6,IF(OR(H396=2,H396=12),19,IF(OR(H396=3,H396=13),17.5,0))))</f>
        <v>19</v>
      </c>
      <c r="J396" s="25"/>
    </row>
    <row r="397" spans="1:10" ht="12.75">
      <c r="A397" s="24">
        <v>391</v>
      </c>
      <c r="B397" s="24"/>
      <c r="C397" s="24"/>
      <c r="D397" s="24"/>
      <c r="E397" s="25"/>
      <c r="F397" s="25">
        <f>IF(OR(H397=11,H397=12),(E397/(100+I397)*I397)*VALUTA!$D$18,(E397)/(100+I397)*I397)</f>
        <v>0</v>
      </c>
      <c r="G397" s="13">
        <f>IF(H397=4,E397*VALUTA!$D$10,IF(H397=5,E397*VALUTA!$D$11,IF(H397=6,E397*VALUTA!$D$12,IF(H397=7,E397*VALUTA!$D$13,IF(H397=8,E397*VALUTA!$D$14,IF(H397=9,E397*VALUTA!$D$15,IF(OR(H397=10,H397=11,H397=12,H397=13),(E397*VALUTA!$D$18)-F397,(+E397-F397))))))))</f>
        <v>0</v>
      </c>
      <c r="H397" s="24">
        <v>2</v>
      </c>
      <c r="I397" s="29">
        <f>IF(OR(H397=0,H397=10),0,IF(OR(H397=1,H397=11),6,IF(OR(H397=2,H397=12),19,IF(OR(H397=3,H397=13),17.5,0))))</f>
        <v>19</v>
      </c>
      <c r="J397" s="25"/>
    </row>
    <row r="398" spans="1:10" ht="12.75">
      <c r="A398" s="24">
        <v>392</v>
      </c>
      <c r="B398" s="24"/>
      <c r="C398" s="24"/>
      <c r="D398" s="24"/>
      <c r="E398" s="25"/>
      <c r="F398" s="25">
        <f>IF(OR(H398=11,H398=12),(E398/(100+I398)*I398)*VALUTA!$D$18,(E398)/(100+I398)*I398)</f>
        <v>0</v>
      </c>
      <c r="G398" s="13">
        <f>IF(H398=4,E398*VALUTA!$D$10,IF(H398=5,E398*VALUTA!$D$11,IF(H398=6,E398*VALUTA!$D$12,IF(H398=7,E398*VALUTA!$D$13,IF(H398=8,E398*VALUTA!$D$14,IF(H398=9,E398*VALUTA!$D$15,IF(OR(H398=10,H398=11,H398=12,H398=13),(E398*VALUTA!$D$18)-F398,(+E398-F398))))))))</f>
        <v>0</v>
      </c>
      <c r="H398" s="24">
        <v>2</v>
      </c>
      <c r="I398" s="29">
        <f>IF(OR(H398=0,H398=10),0,IF(OR(H398=1,H398=11),6,IF(OR(H398=2,H398=12),19,IF(OR(H398=3,H398=13),17.5,0))))</f>
        <v>19</v>
      </c>
      <c r="J398" s="25"/>
    </row>
    <row r="399" spans="1:10" ht="12.75">
      <c r="A399" s="24">
        <v>393</v>
      </c>
      <c r="B399" s="24"/>
      <c r="C399" s="24"/>
      <c r="D399" s="24"/>
      <c r="E399" s="25"/>
      <c r="F399" s="25">
        <f>IF(OR(H399=11,H399=12),(E399/(100+I399)*I399)*VALUTA!$D$18,(E399)/(100+I399)*I399)</f>
        <v>0</v>
      </c>
      <c r="G399" s="13">
        <f>IF(H399=4,E399*VALUTA!$D$10,IF(H399=5,E399*VALUTA!$D$11,IF(H399=6,E399*VALUTA!$D$12,IF(H399=7,E399*VALUTA!$D$13,IF(H399=8,E399*VALUTA!$D$14,IF(H399=9,E399*VALUTA!$D$15,IF(OR(H399=10,H399=11,H399=12,H399=13),(E399*VALUTA!$D$18)-F399,(+E399-F399))))))))</f>
        <v>0</v>
      </c>
      <c r="H399" s="24">
        <v>2</v>
      </c>
      <c r="I399" s="29">
        <f>IF(OR(H399=0,H399=10),0,IF(OR(H399=1,H399=11),6,IF(OR(H399=2,H399=12),19,IF(OR(H399=3,H399=13),17.5,0))))</f>
        <v>19</v>
      </c>
      <c r="J399" s="25"/>
    </row>
    <row r="400" spans="1:10" ht="12.75">
      <c r="A400" s="24">
        <v>394</v>
      </c>
      <c r="B400" s="24"/>
      <c r="C400" s="24"/>
      <c r="D400" s="24"/>
      <c r="E400" s="25"/>
      <c r="F400" s="25">
        <f>IF(OR(H400=11,H400=12),(E400/(100+I400)*I400)*VALUTA!$D$18,(E400)/(100+I400)*I400)</f>
        <v>0</v>
      </c>
      <c r="G400" s="13">
        <f>IF(H400=4,E400*VALUTA!$D$10,IF(H400=5,E400*VALUTA!$D$11,IF(H400=6,E400*VALUTA!$D$12,IF(H400=7,E400*VALUTA!$D$13,IF(H400=8,E400*VALUTA!$D$14,IF(H400=9,E400*VALUTA!$D$15,IF(OR(H400=10,H400=11,H400=12,H400=13),(E400*VALUTA!$D$18)-F400,(+E400-F400))))))))</f>
        <v>0</v>
      </c>
      <c r="H400" s="24">
        <v>2</v>
      </c>
      <c r="I400" s="29">
        <f>IF(OR(H400=0,H400=10),0,IF(OR(H400=1,H400=11),6,IF(OR(H400=2,H400=12),19,IF(OR(H400=3,H400=13),17.5,0))))</f>
        <v>19</v>
      </c>
      <c r="J400" s="25"/>
    </row>
    <row r="401" spans="1:10" ht="12.75">
      <c r="A401" s="24">
        <v>395</v>
      </c>
      <c r="B401" s="24"/>
      <c r="C401" s="24"/>
      <c r="D401" s="24"/>
      <c r="E401" s="25"/>
      <c r="F401" s="25">
        <f>IF(OR(H401=11,H401=12),(E401/(100+I401)*I401)*VALUTA!$D$18,(E401)/(100+I401)*I401)</f>
        <v>0</v>
      </c>
      <c r="G401" s="13">
        <f>IF(H401=4,E401*VALUTA!$D$10,IF(H401=5,E401*VALUTA!$D$11,IF(H401=6,E401*VALUTA!$D$12,IF(H401=7,E401*VALUTA!$D$13,IF(H401=8,E401*VALUTA!$D$14,IF(H401=9,E401*VALUTA!$D$15,IF(OR(H401=10,H401=11,H401=12,H401=13),(E401*VALUTA!$D$18)-F401,(+E401-F401))))))))</f>
        <v>0</v>
      </c>
      <c r="H401" s="24">
        <v>2</v>
      </c>
      <c r="I401" s="29">
        <f>IF(OR(H401=0,H401=10),0,IF(OR(H401=1,H401=11),6,IF(OR(H401=2,H401=12),19,IF(OR(H401=3,H401=13),17.5,0))))</f>
        <v>19</v>
      </c>
      <c r="J401" s="25"/>
    </row>
    <row r="402" spans="1:10" ht="12.75">
      <c r="A402" s="24">
        <v>396</v>
      </c>
      <c r="B402" s="24"/>
      <c r="C402" s="24"/>
      <c r="D402" s="24"/>
      <c r="E402" s="25"/>
      <c r="F402" s="25">
        <f>IF(OR(H402=11,H402=12),(E402/(100+I402)*I402)*VALUTA!$D$18,(E402)/(100+I402)*I402)</f>
        <v>0</v>
      </c>
      <c r="G402" s="13">
        <f>IF(H402=4,E402*VALUTA!$D$10,IF(H402=5,E402*VALUTA!$D$11,IF(H402=6,E402*VALUTA!$D$12,IF(H402=7,E402*VALUTA!$D$13,IF(H402=8,E402*VALUTA!$D$14,IF(H402=9,E402*VALUTA!$D$15,IF(OR(H402=10,H402=11,H402=12,H402=13),(E402*VALUTA!$D$18)-F402,(+E402-F402))))))))</f>
        <v>0</v>
      </c>
      <c r="H402" s="24">
        <v>2</v>
      </c>
      <c r="I402" s="29">
        <f>IF(OR(H402=0,H402=10),0,IF(OR(H402=1,H402=11),6,IF(OR(H402=2,H402=12),19,IF(OR(H402=3,H402=13),17.5,0))))</f>
        <v>19</v>
      </c>
      <c r="J402" s="25"/>
    </row>
    <row r="403" spans="1:10" ht="12.75">
      <c r="A403" s="24">
        <v>397</v>
      </c>
      <c r="B403" s="24"/>
      <c r="C403" s="24"/>
      <c r="D403" s="24"/>
      <c r="E403" s="25"/>
      <c r="F403" s="25">
        <f>IF(OR(H403=11,H403=12),(E403/(100+I403)*I403)*VALUTA!$D$18,(E403)/(100+I403)*I403)</f>
        <v>0</v>
      </c>
      <c r="G403" s="13">
        <f>IF(H403=4,E403*VALUTA!$D$10,IF(H403=5,E403*VALUTA!$D$11,IF(H403=6,E403*VALUTA!$D$12,IF(H403=7,E403*VALUTA!$D$13,IF(H403=8,E403*VALUTA!$D$14,IF(H403=9,E403*VALUTA!$D$15,IF(OR(H403=10,H403=11,H403=12,H403=13),(E403*VALUTA!$D$18)-F403,(+E403-F403))))))))</f>
        <v>0</v>
      </c>
      <c r="H403" s="24">
        <v>2</v>
      </c>
      <c r="I403" s="29">
        <f>IF(OR(H403=0,H403=10),0,IF(OR(H403=1,H403=11),6,IF(OR(H403=2,H403=12),19,IF(OR(H403=3,H403=13),17.5,0))))</f>
        <v>19</v>
      </c>
      <c r="J403" s="25"/>
    </row>
    <row r="404" spans="1:10" ht="12.75">
      <c r="A404" s="24">
        <v>398</v>
      </c>
      <c r="B404" s="24"/>
      <c r="C404" s="24"/>
      <c r="D404" s="24"/>
      <c r="E404" s="25"/>
      <c r="F404" s="25">
        <f>IF(OR(H404=11,H404=12),(E404/(100+I404)*I404)*VALUTA!$D$18,(E404)/(100+I404)*I404)</f>
        <v>0</v>
      </c>
      <c r="G404" s="13">
        <f>IF(H404=4,E404*VALUTA!$D$10,IF(H404=5,E404*VALUTA!$D$11,IF(H404=6,E404*VALUTA!$D$12,IF(H404=7,E404*VALUTA!$D$13,IF(H404=8,E404*VALUTA!$D$14,IF(H404=9,E404*VALUTA!$D$15,IF(OR(H404=10,H404=11,H404=12,H404=13),(E404*VALUTA!$D$18)-F404,(+E404-F404))))))))</f>
        <v>0</v>
      </c>
      <c r="H404" s="24">
        <v>2</v>
      </c>
      <c r="I404" s="29">
        <f>IF(OR(H404=0,H404=10),0,IF(OR(H404=1,H404=11),6,IF(OR(H404=2,H404=12),19,IF(OR(H404=3,H404=13),17.5,0))))</f>
        <v>19</v>
      </c>
      <c r="J404" s="25"/>
    </row>
    <row r="405" spans="1:10" ht="12.75">
      <c r="A405" s="24">
        <v>399</v>
      </c>
      <c r="B405" s="24"/>
      <c r="C405" s="24"/>
      <c r="D405" s="24"/>
      <c r="E405" s="25"/>
      <c r="F405" s="25">
        <f>IF(OR(H405=11,H405=12),(E405/(100+I405)*I405)*VALUTA!$D$18,(E405)/(100+I405)*I405)</f>
        <v>0</v>
      </c>
      <c r="G405" s="13">
        <f>IF(H405=4,E405*VALUTA!$D$10,IF(H405=5,E405*VALUTA!$D$11,IF(H405=6,E405*VALUTA!$D$12,IF(H405=7,E405*VALUTA!$D$13,IF(H405=8,E405*VALUTA!$D$14,IF(H405=9,E405*VALUTA!$D$15,IF(OR(H405=10,H405=11,H405=12,H405=13),(E405*VALUTA!$D$18)-F405,(+E405-F405))))))))</f>
        <v>0</v>
      </c>
      <c r="H405" s="24">
        <v>2</v>
      </c>
      <c r="I405" s="29">
        <f>IF(OR(H405=0,H405=10),0,IF(OR(H405=1,H405=11),6,IF(OR(H405=2,H405=12),19,IF(OR(H405=3,H405=13),17.5,0))))</f>
        <v>19</v>
      </c>
      <c r="J405" s="25"/>
    </row>
    <row r="406" spans="1:10" ht="12.75">
      <c r="A406" s="24">
        <v>400</v>
      </c>
      <c r="B406" s="24"/>
      <c r="C406" s="24"/>
      <c r="D406" s="24"/>
      <c r="E406" s="25"/>
      <c r="F406" s="25">
        <f>IF(OR(H406=11,H406=12),(E406/(100+I406)*I406)*VALUTA!$D$18,(E406)/(100+I406)*I406)</f>
        <v>0</v>
      </c>
      <c r="G406" s="13">
        <f>IF(H406=4,E406*VALUTA!$D$10,IF(H406=5,E406*VALUTA!$D$11,IF(H406=6,E406*VALUTA!$D$12,IF(H406=7,E406*VALUTA!$D$13,IF(H406=8,E406*VALUTA!$D$14,IF(H406=9,E406*VALUTA!$D$15,IF(OR(H406=10,H406=11,H406=12,H406=13),(E406*VALUTA!$D$18)-F406,(+E406-F406))))))))</f>
        <v>0</v>
      </c>
      <c r="H406" s="24">
        <v>2</v>
      </c>
      <c r="I406" s="29">
        <f>IF(OR(H406=0,H406=10),0,IF(OR(H406=1,H406=11),6,IF(OR(H406=2,H406=12),19,IF(OR(H406=3,H406=13),17.5,0))))</f>
        <v>19</v>
      </c>
      <c r="J406" s="25"/>
    </row>
    <row r="407" spans="1:10" ht="12.75">
      <c r="A407" s="24"/>
      <c r="B407" s="24"/>
      <c r="C407" s="24"/>
      <c r="D407" s="24"/>
      <c r="E407" s="13"/>
      <c r="F407" s="13"/>
      <c r="G407" s="13"/>
      <c r="H407" s="14"/>
      <c r="I407" s="14"/>
      <c r="J407" s="13"/>
    </row>
    <row r="408" spans="1:10" ht="12.75">
      <c r="A408" s="24"/>
      <c r="B408" s="24"/>
      <c r="C408" s="24"/>
      <c r="D408" s="24"/>
      <c r="E408" s="13">
        <f>SUM(E7:E407)</f>
        <v>3273.36</v>
      </c>
      <c r="F408" s="13">
        <f>SUM(F7:F407)</f>
        <v>546.3210743801653</v>
      </c>
      <c r="G408" s="13">
        <f>SUM(G7:G407)</f>
        <v>2727.0389256198346</v>
      </c>
      <c r="H408" s="14"/>
      <c r="I408" s="14"/>
      <c r="J408" s="13">
        <f>SUM(J7:J407)</f>
        <v>0</v>
      </c>
    </row>
    <row r="409" spans="1:7" ht="12.75">
      <c r="A409" s="24"/>
      <c r="B409" s="24"/>
      <c r="C409" s="24"/>
      <c r="D409" s="24"/>
      <c r="E409" s="25"/>
      <c r="F409" s="25"/>
      <c r="G409" s="25"/>
    </row>
    <row r="410" spans="1:7" ht="12.75">
      <c r="A410" s="24"/>
      <c r="B410" s="24"/>
      <c r="C410" s="24"/>
      <c r="D410" s="24"/>
      <c r="E410" s="25"/>
      <c r="F410" s="25"/>
      <c r="G410" s="25"/>
    </row>
    <row r="436" ht="12.75">
      <c r="S436" s="24"/>
    </row>
    <row r="549" spans="1:4" ht="12.75">
      <c r="A549" s="24"/>
      <c r="B549" s="24"/>
      <c r="C549" s="24"/>
      <c r="D549" s="24"/>
    </row>
    <row r="550" spans="1:4" ht="12.75">
      <c r="A550" s="24"/>
      <c r="B550" s="24"/>
      <c r="C550" s="24"/>
      <c r="D550" s="24"/>
    </row>
    <row r="601" spans="1:4" ht="12.75">
      <c r="A601" s="24"/>
      <c r="B601" s="24"/>
      <c r="C601" s="24"/>
      <c r="D601" s="24"/>
    </row>
    <row r="602" spans="1:4" ht="12.75">
      <c r="A602" s="24"/>
      <c r="B602" s="24"/>
      <c r="C602" s="24"/>
      <c r="D602" s="24"/>
    </row>
    <row r="603" spans="1:4" ht="12.75">
      <c r="A603" s="24"/>
      <c r="B603" s="24"/>
      <c r="C603" s="24"/>
      <c r="D603" s="24"/>
    </row>
    <row r="604" spans="1:4" ht="12.75">
      <c r="A604" s="24"/>
      <c r="B604" s="24"/>
      <c r="C604" s="24"/>
      <c r="D604" s="24"/>
    </row>
    <row r="605" spans="1:4" ht="12.75">
      <c r="A605" s="24"/>
      <c r="B605" s="24"/>
      <c r="C605" s="24"/>
      <c r="D605" s="24"/>
    </row>
    <row r="606" spans="1:4" ht="12.75">
      <c r="A606" s="24"/>
      <c r="B606" s="24"/>
      <c r="C606" s="24"/>
      <c r="D606" s="24"/>
    </row>
    <row r="607" spans="1:4" ht="12.75">
      <c r="A607" s="24"/>
      <c r="B607" s="24"/>
      <c r="C607" s="24"/>
      <c r="D607" s="24"/>
    </row>
    <row r="608" spans="1:4" ht="12.75">
      <c r="A608" s="24"/>
      <c r="B608" s="24"/>
      <c r="C608" s="24"/>
      <c r="D608" s="24"/>
    </row>
    <row r="609" spans="1:4" ht="12.75">
      <c r="A609" s="24"/>
      <c r="B609" s="24"/>
      <c r="C609" s="24"/>
      <c r="D609" s="24"/>
    </row>
    <row r="610" spans="1:4" ht="12.75">
      <c r="A610" s="24"/>
      <c r="B610" s="24"/>
      <c r="C610" s="24"/>
      <c r="D610" s="24"/>
    </row>
    <row r="611" spans="1:4" ht="12.75">
      <c r="A611" s="24"/>
      <c r="B611" s="24"/>
      <c r="C611" s="24"/>
      <c r="D611" s="24"/>
    </row>
    <row r="612" spans="1:4" ht="12.75">
      <c r="A612" s="24"/>
      <c r="B612" s="24"/>
      <c r="C612" s="24"/>
      <c r="D612" s="24"/>
    </row>
    <row r="613" spans="1:4" ht="12.75">
      <c r="A613" s="24"/>
      <c r="B613" s="24"/>
      <c r="C613" s="24"/>
      <c r="D613" s="24"/>
    </row>
    <row r="614" spans="1:4" ht="12.75">
      <c r="A614" s="24"/>
      <c r="B614" s="24"/>
      <c r="C614" s="24"/>
      <c r="D614" s="24"/>
    </row>
    <row r="615" spans="1:4" ht="12.75">
      <c r="A615" s="24"/>
      <c r="B615" s="24"/>
      <c r="C615" s="24"/>
      <c r="D615" s="24"/>
    </row>
    <row r="616" spans="1:4" ht="12.75">
      <c r="A616" s="24"/>
      <c r="B616" s="24"/>
      <c r="C616" s="24"/>
      <c r="D616" s="24"/>
    </row>
    <row r="617" spans="1:4" ht="12.75">
      <c r="A617" s="24"/>
      <c r="B617" s="24"/>
      <c r="C617" s="24"/>
      <c r="D617" s="24"/>
    </row>
    <row r="618" spans="1:4" ht="12.75">
      <c r="A618" s="24"/>
      <c r="B618" s="24"/>
      <c r="C618" s="24"/>
      <c r="D618" s="24"/>
    </row>
    <row r="619" spans="1:4" ht="12.75">
      <c r="A619" s="24"/>
      <c r="B619" s="24"/>
      <c r="C619" s="24"/>
      <c r="D619" s="24"/>
    </row>
    <row r="620" spans="1:4" ht="12.75">
      <c r="A620" s="24"/>
      <c r="B620" s="24"/>
      <c r="C620" s="24"/>
      <c r="D620" s="24"/>
    </row>
    <row r="621" spans="1:4" ht="12.75">
      <c r="A621" s="24"/>
      <c r="B621" s="24"/>
      <c r="C621" s="24"/>
      <c r="D621" s="24"/>
    </row>
    <row r="622" spans="1:4" ht="12.75">
      <c r="A622" s="24"/>
      <c r="B622" s="24"/>
      <c r="C622" s="24"/>
      <c r="D622" s="24"/>
    </row>
    <row r="623" spans="1:4" ht="12.75">
      <c r="A623" s="24"/>
      <c r="B623" s="24"/>
      <c r="C623" s="24"/>
      <c r="D623" s="24"/>
    </row>
    <row r="624" spans="1:4" ht="12.75">
      <c r="A624" s="24"/>
      <c r="B624" s="24"/>
      <c r="C624" s="24"/>
      <c r="D624" s="24"/>
    </row>
    <row r="625" spans="1:4" ht="12.75">
      <c r="A625" s="24"/>
      <c r="B625" s="24"/>
      <c r="C625" s="24"/>
      <c r="D625" s="24"/>
    </row>
    <row r="626" spans="1:4" ht="12.75">
      <c r="A626" s="24"/>
      <c r="B626" s="24"/>
      <c r="C626" s="24"/>
      <c r="D626" s="24"/>
    </row>
    <row r="627" spans="1:4" ht="12.75">
      <c r="A627" s="24"/>
      <c r="B627" s="24"/>
      <c r="C627" s="24"/>
      <c r="D627" s="24"/>
    </row>
    <row r="628" spans="1:4" ht="12.75">
      <c r="A628" s="24"/>
      <c r="B628" s="24"/>
      <c r="C628" s="24"/>
      <c r="D628" s="24"/>
    </row>
    <row r="629" spans="1:4" ht="12.75">
      <c r="A629" s="24"/>
      <c r="B629" s="24"/>
      <c r="C629" s="24"/>
      <c r="D629" s="24"/>
    </row>
    <row r="630" spans="1:4" ht="12.75">
      <c r="A630" s="24"/>
      <c r="B630" s="24"/>
      <c r="C630" s="24"/>
      <c r="D630" s="24"/>
    </row>
    <row r="631" spans="1:4" ht="12.75">
      <c r="A631" s="24"/>
      <c r="B631" s="24"/>
      <c r="C631" s="24"/>
      <c r="D631" s="24"/>
    </row>
    <row r="632" spans="1:4" ht="12.75">
      <c r="A632" s="24"/>
      <c r="B632" s="24"/>
      <c r="C632" s="24"/>
      <c r="D632" s="24"/>
    </row>
    <row r="633" spans="1:4" ht="12.75">
      <c r="A633" s="24"/>
      <c r="B633" s="24"/>
      <c r="C633" s="24"/>
      <c r="D633" s="24"/>
    </row>
    <row r="634" spans="1:4" ht="12.75">
      <c r="A634" s="24"/>
      <c r="B634" s="24"/>
      <c r="C634" s="24"/>
      <c r="D634" s="24"/>
    </row>
    <row r="635" spans="1:4" ht="12.75">
      <c r="A635" s="24"/>
      <c r="B635" s="24"/>
      <c r="C635" s="24"/>
      <c r="D635" s="24"/>
    </row>
    <row r="636" spans="1:4" ht="12.75">
      <c r="A636" s="24"/>
      <c r="B636" s="24"/>
      <c r="C636" s="24"/>
      <c r="D636" s="24"/>
    </row>
    <row r="637" spans="1:4" ht="12.75">
      <c r="A637" s="24"/>
      <c r="B637" s="24"/>
      <c r="C637" s="24"/>
      <c r="D637" s="24"/>
    </row>
    <row r="638" spans="1:4" ht="12.75">
      <c r="A638" s="24"/>
      <c r="B638" s="24"/>
      <c r="C638" s="24"/>
      <c r="D638" s="24"/>
    </row>
    <row r="639" spans="1:4" ht="12.75">
      <c r="A639" s="24"/>
      <c r="B639" s="24"/>
      <c r="C639" s="24"/>
      <c r="D639" s="24"/>
    </row>
    <row r="640" spans="1:4" ht="12.75">
      <c r="A640" s="24"/>
      <c r="B640" s="24"/>
      <c r="C640" s="24"/>
      <c r="D640" s="24"/>
    </row>
    <row r="641" spans="1:4" ht="12.75">
      <c r="A641" s="24"/>
      <c r="B641" s="24"/>
      <c r="C641" s="24"/>
      <c r="D641" s="24"/>
    </row>
    <row r="642" spans="1:4" ht="12.75">
      <c r="A642" s="24"/>
      <c r="B642" s="24"/>
      <c r="C642" s="24"/>
      <c r="D642" s="24"/>
    </row>
    <row r="643" spans="1:4" ht="12.75">
      <c r="A643" s="24"/>
      <c r="B643" s="24"/>
      <c r="C643" s="24"/>
      <c r="D643" s="24"/>
    </row>
    <row r="644" spans="1:4" ht="12.75">
      <c r="A644" s="24"/>
      <c r="B644" s="24"/>
      <c r="C644" s="24"/>
      <c r="D644" s="24"/>
    </row>
    <row r="645" spans="1:4" ht="12.75">
      <c r="A645" s="24"/>
      <c r="B645" s="24"/>
      <c r="C645" s="24"/>
      <c r="D645" s="24"/>
    </row>
    <row r="646" spans="1:4" ht="12.75">
      <c r="A646" s="24"/>
      <c r="B646" s="24"/>
      <c r="C646" s="24"/>
      <c r="D646" s="24"/>
    </row>
    <row r="647" spans="1:4" ht="12.75">
      <c r="A647" s="24"/>
      <c r="B647" s="24"/>
      <c r="C647" s="24"/>
      <c r="D647" s="24"/>
    </row>
    <row r="648" spans="1:4" ht="12.75">
      <c r="A648" s="24"/>
      <c r="B648" s="24"/>
      <c r="C648" s="24"/>
      <c r="D648" s="24"/>
    </row>
    <row r="649" spans="1:4" ht="12.75">
      <c r="A649" s="24"/>
      <c r="B649" s="24"/>
      <c r="C649" s="24"/>
      <c r="D649" s="24"/>
    </row>
    <row r="650" spans="1:4" ht="12.75">
      <c r="A650" s="24"/>
      <c r="B650" s="24"/>
      <c r="C650" s="24"/>
      <c r="D650" s="24"/>
    </row>
    <row r="651" spans="1:4" ht="12.75">
      <c r="A651" s="24"/>
      <c r="B651" s="24"/>
      <c r="C651" s="24"/>
      <c r="D651" s="24"/>
    </row>
    <row r="652" spans="1:4" ht="12.75">
      <c r="A652" s="24"/>
      <c r="B652" s="24"/>
      <c r="C652" s="24"/>
      <c r="D652" s="24"/>
    </row>
    <row r="653" spans="1:4" ht="12.75">
      <c r="A653" s="24"/>
      <c r="B653" s="24"/>
      <c r="C653" s="24"/>
      <c r="D653" s="24"/>
    </row>
    <row r="654" spans="1:4" ht="12.75">
      <c r="A654" s="24"/>
      <c r="B654" s="24"/>
      <c r="C654" s="24"/>
      <c r="D654" s="24"/>
    </row>
    <row r="655" spans="1:4" ht="12.75">
      <c r="A655" s="24"/>
      <c r="B655" s="24"/>
      <c r="C655" s="24"/>
      <c r="D655" s="24"/>
    </row>
    <row r="656" spans="1:4" ht="12.75">
      <c r="A656" s="24"/>
      <c r="B656" s="24"/>
      <c r="C656" s="24"/>
      <c r="D656" s="24"/>
    </row>
    <row r="657" spans="1:4" ht="12.75">
      <c r="A657" s="24"/>
      <c r="B657" s="24"/>
      <c r="C657" s="24"/>
      <c r="D657" s="24"/>
    </row>
    <row r="658" spans="1:4" ht="12.75">
      <c r="A658" s="24"/>
      <c r="B658" s="24"/>
      <c r="C658" s="24"/>
      <c r="D658" s="24"/>
    </row>
    <row r="659" spans="1:4" ht="12.75">
      <c r="A659" s="24"/>
      <c r="B659" s="24"/>
      <c r="C659" s="24"/>
      <c r="D659" s="24"/>
    </row>
    <row r="660" spans="1:4" ht="12.75">
      <c r="A660" s="24"/>
      <c r="B660" s="24"/>
      <c r="C660" s="24"/>
      <c r="D660" s="24"/>
    </row>
    <row r="661" spans="1:4" ht="12.75">
      <c r="A661" s="24"/>
      <c r="B661" s="24"/>
      <c r="C661" s="24"/>
      <c r="D661" s="24"/>
    </row>
    <row r="662" spans="1:4" ht="12.75">
      <c r="A662" s="24"/>
      <c r="B662" s="24"/>
      <c r="C662" s="24"/>
      <c r="D662" s="24"/>
    </row>
    <row r="663" spans="1:4" ht="12.75">
      <c r="A663" s="24"/>
      <c r="B663" s="24"/>
      <c r="C663" s="24"/>
      <c r="D663" s="24"/>
    </row>
    <row r="664" spans="1:4" ht="12.75">
      <c r="A664" s="24"/>
      <c r="B664" s="24"/>
      <c r="C664" s="24"/>
      <c r="D664" s="24"/>
    </row>
    <row r="665" spans="1:4" ht="12.75">
      <c r="A665" s="24"/>
      <c r="B665" s="24"/>
      <c r="C665" s="24"/>
      <c r="D665" s="24"/>
    </row>
    <row r="666" spans="1:4" ht="12.75">
      <c r="A666" s="24"/>
      <c r="B666" s="24"/>
      <c r="C666" s="24"/>
      <c r="D666" s="24"/>
    </row>
    <row r="667" spans="1:4" ht="12.75">
      <c r="A667" s="24"/>
      <c r="B667" s="24"/>
      <c r="C667" s="24"/>
      <c r="D667" s="24"/>
    </row>
    <row r="931" spans="61:72" ht="12.75">
      <c r="BI931" s="14"/>
      <c r="BJ931" s="35" t="s">
        <v>105</v>
      </c>
      <c r="BK931" s="14"/>
      <c r="BL931" s="14"/>
      <c r="BM931" s="14"/>
      <c r="BN931" s="14"/>
      <c r="BO931" s="14"/>
      <c r="BP931" s="14"/>
      <c r="BQ931" s="14"/>
      <c r="BR931" s="14"/>
      <c r="BS931" s="14"/>
      <c r="BT931" s="14"/>
    </row>
    <row r="932" spans="61:72" ht="12.75">
      <c r="BI932" s="35" t="s">
        <v>106</v>
      </c>
      <c r="BJ932" s="35" t="s">
        <v>107</v>
      </c>
      <c r="BK932" s="14"/>
      <c r="BL932" s="14"/>
      <c r="BM932" s="14"/>
      <c r="BN932" s="14"/>
      <c r="BO932" s="14"/>
      <c r="BP932" s="14"/>
      <c r="BQ932" s="14"/>
      <c r="BR932" s="14"/>
      <c r="BS932" s="14"/>
      <c r="BT932" s="14"/>
    </row>
    <row r="933" spans="61:72" ht="12.75">
      <c r="BI933" s="14"/>
      <c r="BJ933" s="35" t="s">
        <v>105</v>
      </c>
      <c r="BK933" s="14"/>
      <c r="BL933" s="14"/>
      <c r="BM933" s="14"/>
      <c r="BN933" s="14"/>
      <c r="BO933" s="14"/>
      <c r="BP933" s="14"/>
      <c r="BQ933" s="14"/>
      <c r="BR933" s="14"/>
      <c r="BS933" s="14"/>
      <c r="BT933" s="14"/>
    </row>
    <row r="934" spans="61:72" ht="12.75">
      <c r="BI934" s="14"/>
      <c r="BJ934" s="35" t="s">
        <v>108</v>
      </c>
      <c r="BK934" s="14"/>
      <c r="BL934" s="14"/>
      <c r="BM934" s="14"/>
      <c r="BN934" s="14"/>
      <c r="BO934" s="14"/>
      <c r="BP934" s="14"/>
      <c r="BQ934" s="14"/>
      <c r="BR934" s="14"/>
      <c r="BS934" s="14"/>
      <c r="BT934" s="14"/>
    </row>
    <row r="935" spans="61:72" ht="12.75">
      <c r="BI935" s="14"/>
      <c r="BJ935" s="35" t="s">
        <v>109</v>
      </c>
      <c r="BK935" s="14"/>
      <c r="BL935" s="14"/>
      <c r="BM935" s="14"/>
      <c r="BN935" s="14"/>
      <c r="BO935" s="14"/>
      <c r="BP935" s="14"/>
      <c r="BQ935" s="14"/>
      <c r="BR935" s="14"/>
      <c r="BS935" s="14"/>
      <c r="BT935" s="14"/>
    </row>
    <row r="936" spans="61:72" ht="12.75">
      <c r="BI936" s="14"/>
      <c r="BJ936" s="14"/>
      <c r="BK936" s="14"/>
      <c r="BL936" s="14"/>
      <c r="BM936" s="14"/>
      <c r="BN936" s="14"/>
      <c r="BO936" s="14"/>
      <c r="BP936" s="14"/>
      <c r="BQ936" s="14"/>
      <c r="BR936" s="14"/>
      <c r="BS936" s="14"/>
      <c r="BT936" s="14"/>
    </row>
    <row r="937" spans="61:72" ht="12.75">
      <c r="BI937" s="35"/>
      <c r="BJ937" s="35"/>
      <c r="BK937" s="14"/>
      <c r="BL937" s="14"/>
      <c r="BM937" s="14"/>
      <c r="BN937" s="14"/>
      <c r="BO937" s="14"/>
      <c r="BP937" s="14"/>
      <c r="BQ937" s="14"/>
      <c r="BR937" s="14"/>
      <c r="BS937" s="14"/>
      <c r="BT937" s="14"/>
    </row>
    <row r="938" spans="61:72" ht="12.75">
      <c r="BI938" s="14"/>
      <c r="BJ938" s="35"/>
      <c r="BK938" s="14"/>
      <c r="BL938" s="14"/>
      <c r="BM938" s="14"/>
      <c r="BN938" s="14"/>
      <c r="BO938" s="14"/>
      <c r="BP938" s="14"/>
      <c r="BQ938" s="14"/>
      <c r="BR938" s="14"/>
      <c r="BS938" s="14"/>
      <c r="BT938" s="14"/>
    </row>
    <row r="939" spans="61:72" ht="12.75">
      <c r="BI939" s="14"/>
      <c r="BJ939" s="35"/>
      <c r="BK939" s="14"/>
      <c r="BL939" s="14"/>
      <c r="BM939" s="14"/>
      <c r="BN939" s="14"/>
      <c r="BO939" s="14"/>
      <c r="BP939" s="14"/>
      <c r="BQ939" s="14"/>
      <c r="BR939" s="14"/>
      <c r="BS939" s="14"/>
      <c r="BT939" s="14"/>
    </row>
    <row r="940" spans="61:72" ht="12.75">
      <c r="BI940" s="14"/>
      <c r="BJ940" s="35"/>
      <c r="BK940" s="14"/>
      <c r="BL940" s="14"/>
      <c r="BM940" s="14"/>
      <c r="BN940" s="14"/>
      <c r="BO940" s="14"/>
      <c r="BP940" s="14"/>
      <c r="BQ940" s="14"/>
      <c r="BR940" s="14"/>
      <c r="BS940" s="14"/>
      <c r="BT940" s="14"/>
    </row>
    <row r="941" spans="61:72" ht="12.75">
      <c r="BI941" s="14"/>
      <c r="BJ941" s="35"/>
      <c r="BK941" s="14"/>
      <c r="BL941" s="14"/>
      <c r="BM941" s="14"/>
      <c r="BN941" s="14"/>
      <c r="BO941" s="14"/>
      <c r="BP941" s="14"/>
      <c r="BQ941" s="14"/>
      <c r="BR941" s="14"/>
      <c r="BS941" s="14"/>
      <c r="BT941" s="14"/>
    </row>
    <row r="942" spans="61:72" ht="12.75">
      <c r="BI942" s="14"/>
      <c r="BJ942" s="35"/>
      <c r="BK942" s="14"/>
      <c r="BL942" s="14"/>
      <c r="BM942" s="14"/>
      <c r="BN942" s="14"/>
      <c r="BO942" s="14"/>
      <c r="BP942" s="14"/>
      <c r="BQ942" s="14"/>
      <c r="BR942" s="14"/>
      <c r="BS942" s="14"/>
      <c r="BT942" s="14"/>
    </row>
    <row r="943" spans="61:72" ht="12.75">
      <c r="BI943" s="14"/>
      <c r="BJ943" s="14"/>
      <c r="BK943" s="14"/>
      <c r="BL943" s="14"/>
      <c r="BM943" s="14"/>
      <c r="BN943" s="14"/>
      <c r="BO943" s="14"/>
      <c r="BP943" s="14"/>
      <c r="BQ943" s="14"/>
      <c r="BR943" s="14"/>
      <c r="BS943" s="14"/>
      <c r="BT943" s="14"/>
    </row>
    <row r="944" spans="61:72" ht="12.75">
      <c r="BI944" s="35" t="s">
        <v>110</v>
      </c>
      <c r="BJ944" s="35" t="s">
        <v>111</v>
      </c>
      <c r="BK944" s="14"/>
      <c r="BL944" s="14"/>
      <c r="BM944" s="14"/>
      <c r="BN944" s="14"/>
      <c r="BO944" s="14"/>
      <c r="BP944" s="35" t="s">
        <v>112</v>
      </c>
      <c r="BQ944" s="14"/>
      <c r="BR944" s="14"/>
      <c r="BS944" s="14"/>
      <c r="BT944" s="14"/>
    </row>
    <row r="945" spans="61:72" ht="12.75">
      <c r="BI945" s="14"/>
      <c r="BJ945" s="14"/>
      <c r="BK945" s="14"/>
      <c r="BL945" s="14"/>
      <c r="BM945" s="14"/>
      <c r="BN945" s="14"/>
      <c r="BO945" s="14"/>
      <c r="BP945" s="14"/>
      <c r="BQ945" s="14"/>
      <c r="BR945" s="14"/>
      <c r="BS945" s="14"/>
      <c r="BT945" s="14"/>
    </row>
    <row r="946" spans="61:72" ht="12.75">
      <c r="BI946" s="35" t="s">
        <v>113</v>
      </c>
      <c r="BJ946" s="35" t="s">
        <v>114</v>
      </c>
      <c r="BK946" s="14"/>
      <c r="BL946" s="14"/>
      <c r="BM946" s="14"/>
      <c r="BN946" s="14"/>
      <c r="BO946" s="14"/>
      <c r="BP946" s="14"/>
      <c r="BQ946" s="14"/>
      <c r="BR946" s="14"/>
      <c r="BS946" s="14"/>
      <c r="BT946" s="14"/>
    </row>
    <row r="947" spans="61:72" ht="12.75">
      <c r="BI947" s="14"/>
      <c r="BJ947" s="14"/>
      <c r="BK947" s="14"/>
      <c r="BL947" s="14"/>
      <c r="BM947" s="14"/>
      <c r="BN947" s="14"/>
      <c r="BO947" s="14"/>
      <c r="BP947" s="14"/>
      <c r="BQ947" s="14"/>
      <c r="BR947" s="14"/>
      <c r="BS947" s="14"/>
      <c r="BT947" s="14"/>
    </row>
    <row r="948" spans="61:72" ht="12.75">
      <c r="BI948" s="14"/>
      <c r="BJ948" s="14"/>
      <c r="BK948" s="14"/>
      <c r="BL948" s="14"/>
      <c r="BM948" s="14"/>
      <c r="BN948" s="14"/>
      <c r="BO948" s="14"/>
      <c r="BP948" s="35" t="s">
        <v>115</v>
      </c>
      <c r="BQ948" s="14"/>
      <c r="BR948" s="14"/>
      <c r="BS948" s="14"/>
      <c r="BT948" s="14"/>
    </row>
    <row r="949" spans="61:72" ht="12.75">
      <c r="BI949" s="35"/>
      <c r="BJ949" s="35"/>
      <c r="BK949" s="12"/>
      <c r="BL949" s="14"/>
      <c r="BM949" s="14"/>
      <c r="BN949" s="14"/>
      <c r="BO949" s="14"/>
      <c r="BP949" s="35"/>
      <c r="BQ949" s="14"/>
      <c r="BR949" s="14"/>
      <c r="BS949" s="14"/>
      <c r="BT949" s="14"/>
    </row>
    <row r="950" spans="61:72" ht="12.75">
      <c r="BI950" s="14"/>
      <c r="BJ950" s="35"/>
      <c r="BK950" s="12"/>
      <c r="BL950" s="12"/>
      <c r="BM950" s="14"/>
      <c r="BN950" s="14"/>
      <c r="BO950" s="14"/>
      <c r="BP950" s="14"/>
      <c r="BQ950" s="14"/>
      <c r="BR950" s="14"/>
      <c r="BS950" s="14"/>
      <c r="BT950" s="14"/>
    </row>
    <row r="951" spans="61:72" ht="12.75">
      <c r="BI951" s="14"/>
      <c r="BJ951" s="14"/>
      <c r="BK951" s="43"/>
      <c r="BL951" s="43"/>
      <c r="BM951" s="43"/>
      <c r="BN951" s="14"/>
      <c r="BO951" s="14"/>
      <c r="BP951" s="14"/>
      <c r="BQ951" s="43"/>
      <c r="BR951" s="43"/>
      <c r="BS951" s="43"/>
      <c r="BT951" s="14"/>
    </row>
    <row r="952" spans="61:72" ht="12.75">
      <c r="BI952" s="35" t="s">
        <v>116</v>
      </c>
      <c r="BJ952" s="35" t="s">
        <v>117</v>
      </c>
      <c r="BK952" s="14"/>
      <c r="BL952" s="14"/>
      <c r="BM952" s="14"/>
      <c r="BN952" s="14"/>
      <c r="BO952" s="14"/>
      <c r="BP952" s="35" t="s">
        <v>118</v>
      </c>
      <c r="BQ952" s="14"/>
      <c r="BR952" s="14"/>
      <c r="BS952" s="14"/>
      <c r="BT952" s="14"/>
    </row>
    <row r="953" spans="61:75" ht="12.75">
      <c r="BI953" s="14"/>
      <c r="BJ953" s="35" t="s">
        <v>119</v>
      </c>
      <c r="BK953" s="44"/>
      <c r="BL953" s="44"/>
      <c r="BM953" s="14"/>
      <c r="BN953" s="44"/>
      <c r="BO953" s="14"/>
      <c r="BP953" s="35" t="s">
        <v>120</v>
      </c>
      <c r="BQ953" s="44"/>
      <c r="BR953" s="14"/>
      <c r="BS953" s="14"/>
      <c r="BT953" s="14"/>
      <c r="BU953" s="50"/>
      <c r="BW953" s="50"/>
    </row>
    <row r="954" spans="61:75" ht="12.75">
      <c r="BI954" s="14"/>
      <c r="BJ954" s="42" t="s">
        <v>121</v>
      </c>
      <c r="BK954" s="44"/>
      <c r="BL954" s="44"/>
      <c r="BM954" s="14"/>
      <c r="BN954" s="44"/>
      <c r="BO954" s="14"/>
      <c r="BP954" s="35" t="s">
        <v>122</v>
      </c>
      <c r="BQ954" s="44"/>
      <c r="BR954" s="14"/>
      <c r="BS954" s="14"/>
      <c r="BT954" s="14"/>
      <c r="BU954" s="50"/>
      <c r="BW954" s="50"/>
    </row>
    <row r="955" spans="61:75" ht="12.75">
      <c r="BI955" s="14"/>
      <c r="BJ955" s="35" t="s">
        <v>123</v>
      </c>
      <c r="BK955" s="44"/>
      <c r="BL955" s="44"/>
      <c r="BM955" s="14"/>
      <c r="BN955" s="44"/>
      <c r="BO955" s="14"/>
      <c r="BP955" s="14"/>
      <c r="BQ955" s="44"/>
      <c r="BR955" s="14"/>
      <c r="BS955" s="14"/>
      <c r="BT955" s="14"/>
      <c r="BU955" s="50"/>
      <c r="BW955" s="50"/>
    </row>
    <row r="956" spans="61:75" ht="12.75">
      <c r="BI956" s="14"/>
      <c r="BJ956" s="42" t="s">
        <v>124</v>
      </c>
      <c r="BK956" s="44"/>
      <c r="BL956" s="44"/>
      <c r="BM956" s="14"/>
      <c r="BN956" s="44"/>
      <c r="BO956" s="14"/>
      <c r="BP956" s="14"/>
      <c r="BQ956" s="44"/>
      <c r="BR956" s="14"/>
      <c r="BS956" s="14"/>
      <c r="BT956" s="14"/>
      <c r="BU956" s="50"/>
      <c r="BW956" s="50"/>
    </row>
    <row r="957" spans="61:72" ht="12.75">
      <c r="BI957" s="14"/>
      <c r="BJ957" s="12"/>
      <c r="BK957" s="14"/>
      <c r="BL957" s="14"/>
      <c r="BM957" s="14"/>
      <c r="BN957" s="14"/>
      <c r="BO957" s="14"/>
      <c r="BP957" s="14"/>
      <c r="BQ957" s="14"/>
      <c r="BR957" s="14"/>
      <c r="BS957" s="14"/>
      <c r="BT957" s="14"/>
    </row>
    <row r="958" spans="61:77" ht="12.75">
      <c r="BI958" s="35" t="s">
        <v>125</v>
      </c>
      <c r="BJ958" s="35" t="s">
        <v>117</v>
      </c>
      <c r="BK958" s="44"/>
      <c r="BL958" s="44"/>
      <c r="BM958" s="44"/>
      <c r="BN958" s="35" t="s">
        <v>126</v>
      </c>
      <c r="BO958" s="44"/>
      <c r="BP958" s="44"/>
      <c r="BQ958" s="44"/>
      <c r="BR958" s="44"/>
      <c r="BS958" s="44"/>
      <c r="BT958" s="44"/>
      <c r="BU958" s="50"/>
      <c r="BV958" s="50"/>
      <c r="BW958" s="50"/>
      <c r="BX958" s="50"/>
      <c r="BY958" s="50"/>
    </row>
    <row r="959" spans="61:72" ht="12.75">
      <c r="BI959" s="14"/>
      <c r="BJ959" s="35" t="s">
        <v>127</v>
      </c>
      <c r="BK959" s="14"/>
      <c r="BL959" s="14"/>
      <c r="BM959" s="14"/>
      <c r="BN959" s="35" t="s">
        <v>128</v>
      </c>
      <c r="BO959" s="14"/>
      <c r="BP959" s="14"/>
      <c r="BQ959" s="14"/>
      <c r="BR959" s="14"/>
      <c r="BS959" s="14"/>
      <c r="BT959" s="14"/>
    </row>
    <row r="960" spans="61:72" ht="12.75">
      <c r="BI960" s="14"/>
      <c r="BJ960" s="42" t="s">
        <v>124</v>
      </c>
      <c r="BK960" s="14"/>
      <c r="BL960" s="14"/>
      <c r="BM960" s="14"/>
      <c r="BN960" s="14"/>
      <c r="BO960" s="14"/>
      <c r="BP960" s="14"/>
      <c r="BQ960" s="14"/>
      <c r="BR960" s="14"/>
      <c r="BS960" s="14"/>
      <c r="BT960" s="14"/>
    </row>
    <row r="962" spans="63:75" ht="12.75">
      <c r="BK962" s="50"/>
      <c r="BL962" s="50"/>
      <c r="BN962" s="50"/>
      <c r="BO962" s="50"/>
      <c r="BP962" s="50"/>
      <c r="BQ962" s="50"/>
      <c r="BR962" s="50"/>
      <c r="BS962" s="50"/>
      <c r="BT962" s="50"/>
      <c r="BU962" s="50"/>
      <c r="BW962" s="50"/>
    </row>
  </sheetData>
  <sheetProtection selectLockedCells="1" selectUnlockedCells="1"/>
  <printOptions/>
  <pageMargins left="0.7875" right="0.7875" top="0.9840277777777777" bottom="0.9840277777777777" header="0.5118055555555555" footer="0.5118055555555555"/>
  <pageSetup horizontalDpi="300" verticalDpi="300" orientation="portrait" paperSize="9" scale="70"/>
  <headerFooter alignWithMargins="0">
    <oddFooter>&amp;C- &amp;P -</oddFooter>
  </headerFooter>
  <drawing r:id="rId3"/>
  <legacyDrawing r:id="rId2"/>
</worksheet>
</file>

<file path=xl/worksheets/sheet3.xml><?xml version="1.0" encoding="utf-8"?>
<worksheet xmlns="http://schemas.openxmlformats.org/spreadsheetml/2006/main" xmlns:r="http://schemas.openxmlformats.org/officeDocument/2006/relationships">
  <dimension ref="A1:S54"/>
  <sheetViews>
    <sheetView defaultGridColor="0" colorId="30" workbookViewId="0" topLeftCell="A1">
      <pane ySplit="1" topLeftCell="A2" activePane="bottomLeft" state="frozen"/>
      <selection pane="topLeft" activeCell="A1" sqref="A1"/>
      <selection pane="bottomLeft" activeCell="A2" sqref="A2"/>
    </sheetView>
  </sheetViews>
  <sheetFormatPr defaultColWidth="9.00390625" defaultRowHeight="13.5"/>
  <cols>
    <col min="1" max="1" width="5.625" style="51" customWidth="1"/>
    <col min="2" max="2" width="6.875" style="51" customWidth="1"/>
    <col min="3" max="5" width="9.25390625" style="51" customWidth="1"/>
    <col min="6" max="6" width="8.375" style="51" customWidth="1"/>
    <col min="7" max="8" width="9.25390625" style="51" customWidth="1"/>
    <col min="9" max="9" width="8.75390625" style="51" customWidth="1"/>
    <col min="10" max="11" width="7.50390625" style="51" customWidth="1"/>
    <col min="12" max="12" width="8.625" style="51" customWidth="1"/>
    <col min="13" max="14" width="9.25390625" style="51" customWidth="1"/>
    <col min="15" max="15" width="7.125" style="51" customWidth="1"/>
    <col min="16" max="17" width="9.25390625" style="51" customWidth="1"/>
    <col min="18" max="19" width="0" style="51" hidden="1" customWidth="1"/>
    <col min="20" max="16384" width="9.00390625" style="51" customWidth="1"/>
  </cols>
  <sheetData>
    <row r="1" spans="1:19" ht="15.75">
      <c r="A1" s="52" t="s">
        <v>129</v>
      </c>
      <c r="B1" s="53"/>
      <c r="C1" s="54"/>
      <c r="D1" s="54"/>
      <c r="E1" s="54" t="str">
        <f>UITGAVEN!F1</f>
        <v>Erik Hofland</v>
      </c>
      <c r="F1" s="55"/>
      <c r="G1" s="55"/>
      <c r="H1" s="55"/>
      <c r="I1" s="55"/>
      <c r="J1" s="56"/>
      <c r="K1" s="55"/>
      <c r="L1" s="57" t="s">
        <v>1</v>
      </c>
      <c r="M1" s="58"/>
      <c r="N1" s="58"/>
      <c r="O1" s="58"/>
      <c r="P1" s="58"/>
      <c r="Q1" s="58"/>
      <c r="R1" s="59" t="s">
        <v>130</v>
      </c>
      <c r="S1" s="58"/>
    </row>
    <row r="2" spans="2:19" ht="15">
      <c r="B2" s="58"/>
      <c r="D2" s="58"/>
      <c r="E2" s="58"/>
      <c r="F2" s="58"/>
      <c r="G2" s="58"/>
      <c r="H2" s="58"/>
      <c r="I2" s="58"/>
      <c r="J2" s="58"/>
      <c r="K2" s="58"/>
      <c r="L2" s="58"/>
      <c r="M2" s="58"/>
      <c r="N2" s="58"/>
      <c r="O2" s="58"/>
      <c r="P2" s="58"/>
      <c r="Q2" s="58"/>
      <c r="R2" s="58"/>
      <c r="S2" s="58"/>
    </row>
    <row r="3" spans="1:19" ht="18.75">
      <c r="A3" s="60" t="s">
        <v>3</v>
      </c>
      <c r="B3" s="58"/>
      <c r="D3" s="58"/>
      <c r="E3" s="58"/>
      <c r="F3" s="58"/>
      <c r="G3" s="58"/>
      <c r="H3" s="58"/>
      <c r="I3" s="58"/>
      <c r="J3" s="58"/>
      <c r="K3" s="58"/>
      <c r="L3" s="58"/>
      <c r="M3" s="58"/>
      <c r="N3" s="58"/>
      <c r="O3" s="58"/>
      <c r="P3" s="58"/>
      <c r="Q3" s="58"/>
      <c r="R3" s="58"/>
      <c r="S3" s="58"/>
    </row>
    <row r="4" spans="2:19" ht="15">
      <c r="B4" s="58"/>
      <c r="D4" s="58"/>
      <c r="E4" s="58"/>
      <c r="F4" s="58"/>
      <c r="G4" s="58"/>
      <c r="H4" s="58"/>
      <c r="I4" s="58"/>
      <c r="J4" s="58"/>
      <c r="K4" s="58"/>
      <c r="L4" s="58"/>
      <c r="M4" s="58"/>
      <c r="N4" s="58"/>
      <c r="O4" s="58"/>
      <c r="P4" s="58"/>
      <c r="Q4" s="58"/>
      <c r="R4" s="58"/>
      <c r="S4" s="58"/>
    </row>
    <row r="5" spans="1:19" ht="15.75">
      <c r="A5" s="61" t="s">
        <v>131</v>
      </c>
      <c r="B5" s="55"/>
      <c r="C5" s="62" t="s">
        <v>132</v>
      </c>
      <c r="D5" s="63" t="s">
        <v>132</v>
      </c>
      <c r="E5" s="63" t="s">
        <v>132</v>
      </c>
      <c r="F5" s="64" t="s">
        <v>133</v>
      </c>
      <c r="G5" s="63" t="s">
        <v>134</v>
      </c>
      <c r="H5" s="63" t="s">
        <v>132</v>
      </c>
      <c r="I5" s="63" t="s">
        <v>26</v>
      </c>
      <c r="J5" s="63" t="s">
        <v>26</v>
      </c>
      <c r="K5" s="64" t="s">
        <v>135</v>
      </c>
      <c r="L5" s="63" t="s">
        <v>26</v>
      </c>
      <c r="M5" s="65" t="s">
        <v>136</v>
      </c>
      <c r="N5" s="66"/>
      <c r="O5" s="65" t="s">
        <v>136</v>
      </c>
      <c r="P5" s="63" t="s">
        <v>137</v>
      </c>
      <c r="Q5" s="58"/>
      <c r="R5" s="67" t="s">
        <v>138</v>
      </c>
      <c r="S5" s="68" t="s">
        <v>139</v>
      </c>
    </row>
    <row r="6" spans="2:19" ht="15.75">
      <c r="B6" s="55"/>
      <c r="C6" s="69">
        <v>0.19</v>
      </c>
      <c r="D6" s="70">
        <v>0.06</v>
      </c>
      <c r="E6" s="63" t="s">
        <v>140</v>
      </c>
      <c r="F6" s="64" t="s">
        <v>141</v>
      </c>
      <c r="G6" s="63" t="s">
        <v>142</v>
      </c>
      <c r="H6" s="63" t="s">
        <v>143</v>
      </c>
      <c r="I6" s="70">
        <f>C6</f>
        <v>0.19</v>
      </c>
      <c r="J6" s="69">
        <f>D6</f>
        <v>0.06</v>
      </c>
      <c r="K6" s="69">
        <v>0.12</v>
      </c>
      <c r="L6" s="63" t="s">
        <v>144</v>
      </c>
      <c r="M6" s="63" t="s">
        <v>145</v>
      </c>
      <c r="N6" s="63" t="s">
        <v>146</v>
      </c>
      <c r="O6" s="71" t="s">
        <v>147</v>
      </c>
      <c r="P6" s="64" t="s">
        <v>148</v>
      </c>
      <c r="Q6" s="58"/>
      <c r="R6" s="68" t="s">
        <v>130</v>
      </c>
      <c r="S6" s="68" t="s">
        <v>130</v>
      </c>
    </row>
    <row r="7" spans="2:19" ht="15">
      <c r="B7" s="58"/>
      <c r="C7" s="72"/>
      <c r="D7" s="73"/>
      <c r="E7" s="73"/>
      <c r="F7" s="73"/>
      <c r="G7" s="73"/>
      <c r="H7" s="73"/>
      <c r="I7" s="73"/>
      <c r="J7" s="73"/>
      <c r="K7" s="73"/>
      <c r="L7" s="73"/>
      <c r="M7" s="73"/>
      <c r="N7" s="73"/>
      <c r="O7" s="73"/>
      <c r="P7" s="74"/>
      <c r="Q7" s="58"/>
      <c r="R7" s="58"/>
      <c r="S7" s="58"/>
    </row>
    <row r="8" spans="1:19" ht="15">
      <c r="A8" s="51">
        <v>1</v>
      </c>
      <c r="B8" s="58"/>
      <c r="C8" s="75">
        <v>0</v>
      </c>
      <c r="D8" s="75">
        <v>0</v>
      </c>
      <c r="E8" s="75">
        <v>0</v>
      </c>
      <c r="F8" s="75">
        <v>0</v>
      </c>
      <c r="G8" s="72"/>
      <c r="H8" s="72">
        <f>SUM(C8:G8)</f>
        <v>0</v>
      </c>
      <c r="I8" s="75">
        <v>0</v>
      </c>
      <c r="J8" s="75">
        <v>0</v>
      </c>
      <c r="K8" s="72"/>
      <c r="L8" s="72">
        <f>SUM(I8:K8)</f>
        <v>0</v>
      </c>
      <c r="M8" s="75">
        <v>0</v>
      </c>
      <c r="N8" s="72">
        <f>L8+M8</f>
        <v>0</v>
      </c>
      <c r="O8" s="75">
        <v>0</v>
      </c>
      <c r="P8" s="72">
        <f>SUM(N8:O8)</f>
        <v>0</v>
      </c>
      <c r="Q8" s="74"/>
      <c r="R8" s="51">
        <f>C8*0.19</f>
        <v>0</v>
      </c>
      <c r="S8" s="51">
        <f>D8*0.06</f>
        <v>0</v>
      </c>
    </row>
    <row r="9" spans="1:19" ht="15">
      <c r="A9" s="51">
        <v>2</v>
      </c>
      <c r="B9" s="58"/>
      <c r="C9" s="75">
        <v>0</v>
      </c>
      <c r="D9" s="75">
        <v>0</v>
      </c>
      <c r="E9" s="75">
        <v>0</v>
      </c>
      <c r="F9" s="75">
        <v>0</v>
      </c>
      <c r="G9" s="72"/>
      <c r="H9" s="72">
        <f>SUM(C9:G9)</f>
        <v>0</v>
      </c>
      <c r="I9" s="75">
        <v>0</v>
      </c>
      <c r="J9" s="75">
        <v>0</v>
      </c>
      <c r="K9" s="72"/>
      <c r="L9" s="72">
        <f>SUM(I9:K9)</f>
        <v>0</v>
      </c>
      <c r="M9" s="75">
        <v>0</v>
      </c>
      <c r="N9" s="72">
        <f>L9+M9</f>
        <v>0</v>
      </c>
      <c r="O9" s="75">
        <v>0</v>
      </c>
      <c r="P9" s="72">
        <f>SUM(N9:O9)</f>
        <v>0</v>
      </c>
      <c r="Q9" s="58"/>
      <c r="R9" s="51">
        <f>C9*0.19</f>
        <v>0</v>
      </c>
      <c r="S9" s="51">
        <f>D9*0.06</f>
        <v>0</v>
      </c>
    </row>
    <row r="10" spans="1:19" ht="15">
      <c r="A10" s="51">
        <v>3</v>
      </c>
      <c r="B10" s="58"/>
      <c r="C10" s="75">
        <v>0</v>
      </c>
      <c r="D10" s="75">
        <v>0</v>
      </c>
      <c r="E10" s="75">
        <v>0</v>
      </c>
      <c r="F10" s="75">
        <v>0</v>
      </c>
      <c r="G10" s="72"/>
      <c r="H10" s="72">
        <f>SUM(C10:G10)</f>
        <v>0</v>
      </c>
      <c r="I10" s="75">
        <v>0</v>
      </c>
      <c r="J10" s="75">
        <v>0</v>
      </c>
      <c r="K10" s="72"/>
      <c r="L10" s="72">
        <f>SUM(I10:K10)</f>
        <v>0</v>
      </c>
      <c r="M10" s="75">
        <v>0</v>
      </c>
      <c r="N10" s="72">
        <f>L10+M10</f>
        <v>0</v>
      </c>
      <c r="O10" s="75">
        <v>0</v>
      </c>
      <c r="P10" s="72">
        <f>SUM(N10:O10)</f>
        <v>0</v>
      </c>
      <c r="Q10" s="74"/>
      <c r="R10" s="51">
        <f>C10*0.19</f>
        <v>0</v>
      </c>
      <c r="S10" s="51">
        <f>D10*0.06</f>
        <v>0</v>
      </c>
    </row>
    <row r="11" spans="1:19" ht="15">
      <c r="A11" s="51">
        <v>4</v>
      </c>
      <c r="B11" s="58"/>
      <c r="C11" s="75">
        <v>0</v>
      </c>
      <c r="D11" s="75">
        <v>0</v>
      </c>
      <c r="E11" s="75">
        <v>0</v>
      </c>
      <c r="F11" s="75">
        <v>0</v>
      </c>
      <c r="G11" s="75">
        <v>0</v>
      </c>
      <c r="H11" s="72">
        <f>SUM(C11:G11)</f>
        <v>0</v>
      </c>
      <c r="I11" s="75">
        <v>0</v>
      </c>
      <c r="J11" s="75">
        <v>0</v>
      </c>
      <c r="K11" s="75">
        <v>0</v>
      </c>
      <c r="L11" s="72">
        <f>SUM(I11:K11)</f>
        <v>0</v>
      </c>
      <c r="M11" s="75">
        <v>0</v>
      </c>
      <c r="N11" s="72">
        <f>L11+M11</f>
        <v>0</v>
      </c>
      <c r="O11" s="75">
        <v>0</v>
      </c>
      <c r="P11" s="72">
        <f>SUM(N11:O11)</f>
        <v>0</v>
      </c>
      <c r="Q11" s="58"/>
      <c r="R11" s="51">
        <f>C11*0.19</f>
        <v>0</v>
      </c>
      <c r="S11" s="51">
        <f>D11*0.06</f>
        <v>0</v>
      </c>
    </row>
    <row r="12" spans="2:19" ht="15">
      <c r="B12" s="74"/>
      <c r="Q12" s="74"/>
      <c r="R12" s="76" t="s">
        <v>149</v>
      </c>
      <c r="S12" s="76" t="s">
        <v>149</v>
      </c>
    </row>
    <row r="13" spans="2:19" ht="15">
      <c r="B13" s="58"/>
      <c r="C13" s="72">
        <f>SUM(C8:C11)</f>
        <v>0</v>
      </c>
      <c r="D13" s="72">
        <f>SUM(D8:D11)</f>
        <v>0</v>
      </c>
      <c r="E13" s="72">
        <f>SUM(E8:E11)</f>
        <v>0</v>
      </c>
      <c r="F13" s="72">
        <f>SUM(F8:F11)</f>
        <v>0</v>
      </c>
      <c r="G13" s="72">
        <f>SUM(G8:G11)</f>
        <v>0</v>
      </c>
      <c r="H13" s="72">
        <f>SUM(H8:H11)</f>
        <v>0</v>
      </c>
      <c r="I13" s="72">
        <f>SUM(I8:I11)</f>
        <v>0</v>
      </c>
      <c r="J13" s="72">
        <f>SUM(J8:J11)</f>
        <v>0</v>
      </c>
      <c r="K13" s="72">
        <f>SUM(K8:K11)</f>
        <v>0</v>
      </c>
      <c r="L13" s="72">
        <f>SUM(L8:L11)</f>
        <v>0</v>
      </c>
      <c r="M13" s="72">
        <f>SUM(M8:M11)</f>
        <v>0</v>
      </c>
      <c r="N13" s="72">
        <f>SUM(N8:N11)</f>
        <v>0</v>
      </c>
      <c r="O13" s="72">
        <f>SUM(O8:O11)</f>
        <v>0</v>
      </c>
      <c r="P13" s="72">
        <f>SUM(P8:P11)</f>
        <v>0</v>
      </c>
      <c r="Q13" s="58"/>
      <c r="R13" s="51">
        <f>SUM(R8:R11)</f>
        <v>0</v>
      </c>
      <c r="S13" s="51">
        <f>SUM(S8:S11)</f>
        <v>0</v>
      </c>
    </row>
    <row r="14" spans="2:17" ht="15">
      <c r="B14" s="58"/>
      <c r="C14" s="73"/>
      <c r="D14" s="77" t="s">
        <v>150</v>
      </c>
      <c r="E14" s="73"/>
      <c r="F14" s="73"/>
      <c r="G14" s="72"/>
      <c r="H14" s="72"/>
      <c r="I14" s="72">
        <f>R13</f>
        <v>0</v>
      </c>
      <c r="J14" s="72">
        <f>S13</f>
        <v>0</v>
      </c>
      <c r="K14" s="72"/>
      <c r="L14" s="72"/>
      <c r="M14" s="72"/>
      <c r="N14" s="72"/>
      <c r="O14" s="72"/>
      <c r="P14" s="72"/>
      <c r="Q14" s="58"/>
    </row>
    <row r="15" spans="1:17" ht="15.75">
      <c r="A15" s="61" t="s">
        <v>151</v>
      </c>
      <c r="B15" s="58"/>
      <c r="C15" s="75"/>
      <c r="D15" s="75"/>
      <c r="E15" s="75"/>
      <c r="F15" s="73"/>
      <c r="G15" s="72"/>
      <c r="H15" s="72"/>
      <c r="I15" s="72"/>
      <c r="J15" s="72"/>
      <c r="K15" s="72"/>
      <c r="L15" s="72"/>
      <c r="M15" s="75"/>
      <c r="N15" s="72"/>
      <c r="O15" s="72"/>
      <c r="P15" s="72"/>
      <c r="Q15" s="58"/>
    </row>
    <row r="16" spans="1:17" ht="15.75">
      <c r="A16" s="52" t="s">
        <v>152</v>
      </c>
      <c r="B16" s="58"/>
      <c r="C16" s="72">
        <f>+INKOMSTEN!G121</f>
        <v>0</v>
      </c>
      <c r="D16" s="72">
        <f>+INKOMSTEN!G122</f>
        <v>0</v>
      </c>
      <c r="E16" s="72">
        <f>+INKOMSTEN!G123</f>
        <v>0</v>
      </c>
      <c r="F16" s="72">
        <v>0</v>
      </c>
      <c r="G16" s="75">
        <v>0</v>
      </c>
      <c r="H16" s="72">
        <f>SUM(C16:G16)</f>
        <v>0</v>
      </c>
      <c r="I16" s="72">
        <f>+INKOMSTEN!I121</f>
        <v>0</v>
      </c>
      <c r="J16" s="72">
        <f>+INKOMSTEN!I122</f>
        <v>0</v>
      </c>
      <c r="K16" s="72">
        <f>G16*K6</f>
        <v>0</v>
      </c>
      <c r="L16" s="72">
        <f>SUM(I16:K16)</f>
        <v>0</v>
      </c>
      <c r="M16" s="72">
        <f>-UITGAVEN!F408</f>
        <v>-546.3210743801653</v>
      </c>
      <c r="N16" s="72">
        <f>L16+M16</f>
        <v>-546.3210743801653</v>
      </c>
      <c r="O16" s="78" t="s">
        <v>153</v>
      </c>
      <c r="P16" s="78" t="s">
        <v>153</v>
      </c>
      <c r="Q16" s="74"/>
    </row>
    <row r="17" spans="1:18" ht="15">
      <c r="A17" s="79" t="s">
        <v>154</v>
      </c>
      <c r="B17" s="58"/>
      <c r="C17" s="75">
        <v>0</v>
      </c>
      <c r="D17" s="75">
        <v>0</v>
      </c>
      <c r="E17" s="75">
        <v>0</v>
      </c>
      <c r="F17" s="75">
        <v>0</v>
      </c>
      <c r="G17" s="72"/>
      <c r="H17" s="72">
        <f>SUM(C17:G17)</f>
        <v>0</v>
      </c>
      <c r="I17" s="72">
        <f>C17*0.175</f>
        <v>0</v>
      </c>
      <c r="J17" s="72">
        <f>D17*0.06</f>
        <v>0</v>
      </c>
      <c r="K17" s="72"/>
      <c r="L17" s="72">
        <f>SUM(I17:K17)</f>
        <v>0</v>
      </c>
      <c r="M17" s="75">
        <v>0</v>
      </c>
      <c r="N17" s="72">
        <f>L17+M17</f>
        <v>0</v>
      </c>
      <c r="O17" s="78" t="s">
        <v>153</v>
      </c>
      <c r="P17" s="78" t="s">
        <v>153</v>
      </c>
      <c r="Q17" s="74"/>
      <c r="R17" s="80"/>
    </row>
    <row r="18" spans="1:18" ht="15">
      <c r="A18" s="79" t="s">
        <v>154</v>
      </c>
      <c r="B18" s="58"/>
      <c r="C18" s="75">
        <v>0</v>
      </c>
      <c r="D18" s="75">
        <v>0</v>
      </c>
      <c r="E18" s="75">
        <v>0</v>
      </c>
      <c r="F18" s="75">
        <v>0</v>
      </c>
      <c r="G18" s="72"/>
      <c r="H18" s="72">
        <f>SUM(C18:G18)</f>
        <v>0</v>
      </c>
      <c r="I18" s="72">
        <f>C18*0.175</f>
        <v>0</v>
      </c>
      <c r="J18" s="72">
        <f>D18*0.06</f>
        <v>0</v>
      </c>
      <c r="K18" s="72"/>
      <c r="L18" s="72">
        <f>SUM(I18:K18)</f>
        <v>0</v>
      </c>
      <c r="M18" s="75">
        <v>0</v>
      </c>
      <c r="N18" s="72">
        <f>L18+M18</f>
        <v>0</v>
      </c>
      <c r="O18" s="78" t="s">
        <v>153</v>
      </c>
      <c r="P18" s="78" t="s">
        <v>153</v>
      </c>
      <c r="Q18" s="74"/>
      <c r="R18" s="80"/>
    </row>
    <row r="19" spans="2:19" ht="15">
      <c r="B19" s="58"/>
      <c r="Q19" s="74"/>
      <c r="R19" s="74"/>
      <c r="S19" s="58"/>
    </row>
    <row r="20" spans="2:19" ht="15">
      <c r="B20" s="55"/>
      <c r="C20" s="72">
        <f>SUM(C15:C19)</f>
        <v>0</v>
      </c>
      <c r="D20" s="72">
        <f>SUM(D15:D19)</f>
        <v>0</v>
      </c>
      <c r="E20" s="72">
        <f>SUM(E15:E19)</f>
        <v>0</v>
      </c>
      <c r="F20" s="72">
        <f>SUM(F15:F19)</f>
        <v>0</v>
      </c>
      <c r="G20" s="72">
        <f>SUM(G15:G19)</f>
        <v>0</v>
      </c>
      <c r="H20" s="72">
        <f>SUM(H15:H19)</f>
        <v>0</v>
      </c>
      <c r="I20" s="72">
        <f>SUM(I15:I19)</f>
        <v>0</v>
      </c>
      <c r="J20" s="72">
        <f>SUM(J15:J19)</f>
        <v>0</v>
      </c>
      <c r="K20" s="72">
        <f>SUM(K15:K19)</f>
        <v>0</v>
      </c>
      <c r="L20" s="72">
        <f>SUM(L15:L19)</f>
        <v>0</v>
      </c>
      <c r="M20" s="72">
        <f>SUM(M15:M19)</f>
        <v>-546.3210743801653</v>
      </c>
      <c r="N20" s="72">
        <f>TRUNC(SUM(N15:N19))</f>
        <v>-546</v>
      </c>
      <c r="O20" s="72">
        <f>IF(OR(OR(N20=0,N20&lt;0),N20&gt;(4150/2.20371)),0,IF(AND(N20&gt;0,N20&lt;(2965/2.20371)),N20*-1,IF(AND(N20&gt;(2964/2.20371),N20&lt;(4150/2.20371)),(N20-(4150/2.20371))*2.5,0)))</f>
        <v>0</v>
      </c>
      <c r="P20" s="72">
        <f>N20+O20</f>
        <v>-546</v>
      </c>
      <c r="Q20" s="74"/>
      <c r="R20" s="74"/>
      <c r="S20" s="58"/>
    </row>
    <row r="21" spans="2:19" ht="15">
      <c r="B21" s="55"/>
      <c r="Q21" s="74"/>
      <c r="R21" s="74"/>
      <c r="S21" s="58"/>
    </row>
    <row r="22" spans="1:19" ht="15.75">
      <c r="A22" s="81" t="s">
        <v>89</v>
      </c>
      <c r="B22" s="55"/>
      <c r="C22" s="82">
        <f>-C13+C20</f>
        <v>0</v>
      </c>
      <c r="D22" s="82">
        <f>-D13+D20</f>
        <v>0</v>
      </c>
      <c r="E22" s="82">
        <f>-E13+E20</f>
        <v>0</v>
      </c>
      <c r="F22" s="82">
        <f>-F13+F20</f>
        <v>0</v>
      </c>
      <c r="G22" s="82">
        <f>-G13+G20</f>
        <v>0</v>
      </c>
      <c r="H22" s="82">
        <f>-H13+H20</f>
        <v>0</v>
      </c>
      <c r="I22" s="82">
        <f>-I13+I20</f>
        <v>0</v>
      </c>
      <c r="J22" s="82">
        <f>-J13+J20</f>
        <v>0</v>
      </c>
      <c r="K22" s="82">
        <f>-K13+K20</f>
        <v>0</v>
      </c>
      <c r="L22" s="82">
        <f>-L13+L20</f>
        <v>0</v>
      </c>
      <c r="M22" s="82">
        <f>-M13+M20</f>
        <v>-546.3210743801653</v>
      </c>
      <c r="N22" s="82">
        <f>-N13+N20</f>
        <v>-546</v>
      </c>
      <c r="O22" s="82">
        <f>-O13+O20</f>
        <v>0</v>
      </c>
      <c r="P22" s="82">
        <f>-P13+P20</f>
        <v>-546</v>
      </c>
      <c r="Q22" s="74"/>
      <c r="R22" s="74"/>
      <c r="S22" s="58"/>
    </row>
    <row r="23" spans="3:19" ht="15">
      <c r="C23" s="83"/>
      <c r="D23" s="83"/>
      <c r="E23" s="83"/>
      <c r="F23" s="83"/>
      <c r="G23" s="83"/>
      <c r="H23" s="83"/>
      <c r="I23" s="83"/>
      <c r="J23" s="83"/>
      <c r="K23" s="83"/>
      <c r="L23" s="83"/>
      <c r="M23" s="83"/>
      <c r="N23" s="83"/>
      <c r="O23" s="83"/>
      <c r="P23" s="84"/>
      <c r="Q23" s="74"/>
      <c r="R23" s="74"/>
      <c r="S23" s="58"/>
    </row>
    <row r="24" spans="1:19" ht="15.75">
      <c r="A24" s="85" t="s">
        <v>155</v>
      </c>
      <c r="C24" s="83"/>
      <c r="D24" s="83"/>
      <c r="E24" s="83"/>
      <c r="F24" s="86" t="s">
        <v>156</v>
      </c>
      <c r="G24" s="87"/>
      <c r="H24" s="88" t="s">
        <v>9</v>
      </c>
      <c r="I24" s="83"/>
      <c r="J24" s="83"/>
      <c r="K24" s="83"/>
      <c r="L24" s="83"/>
      <c r="M24" s="83"/>
      <c r="N24" s="83"/>
      <c r="O24" s="83"/>
      <c r="P24" s="84"/>
      <c r="Q24" s="74"/>
      <c r="R24" s="74"/>
      <c r="S24" s="58"/>
    </row>
    <row r="25" spans="3:19" ht="15">
      <c r="C25" s="83"/>
      <c r="D25" s="83"/>
      <c r="E25" s="83"/>
      <c r="F25" s="83"/>
      <c r="G25" s="83"/>
      <c r="H25" s="83"/>
      <c r="I25" s="83"/>
      <c r="J25" s="83"/>
      <c r="K25" s="83"/>
      <c r="L25" s="89"/>
      <c r="M25" s="89"/>
      <c r="N25" s="83"/>
      <c r="O25" s="83"/>
      <c r="P25" s="84"/>
      <c r="Q25" s="74"/>
      <c r="R25" s="74"/>
      <c r="S25" s="58"/>
    </row>
    <row r="26" spans="1:19" ht="15">
      <c r="A26" s="90" t="s">
        <v>157</v>
      </c>
      <c r="C26" s="83"/>
      <c r="D26" s="83"/>
      <c r="E26" s="83"/>
      <c r="F26" s="82">
        <f>TRUNC(C20)</f>
        <v>0</v>
      </c>
      <c r="G26" s="83"/>
      <c r="H26" s="82">
        <f>TRUNC(I20)</f>
        <v>0</v>
      </c>
      <c r="I26" s="83"/>
      <c r="J26" s="83"/>
      <c r="K26" s="83"/>
      <c r="L26" s="83"/>
      <c r="M26" s="83"/>
      <c r="N26" s="83"/>
      <c r="O26" s="83"/>
      <c r="P26" s="84"/>
      <c r="Q26" s="74"/>
      <c r="R26" s="74"/>
      <c r="S26" s="58"/>
    </row>
    <row r="27" spans="1:19" ht="15">
      <c r="A27" s="90" t="s">
        <v>158</v>
      </c>
      <c r="C27" s="83"/>
      <c r="D27" s="83"/>
      <c r="E27" s="83"/>
      <c r="F27" s="82">
        <f>TRUNC(D20)</f>
        <v>0</v>
      </c>
      <c r="G27" s="83"/>
      <c r="H27" s="82">
        <f>TRUNC(J20)</f>
        <v>0</v>
      </c>
      <c r="I27" s="83"/>
      <c r="J27" s="83"/>
      <c r="K27" s="83"/>
      <c r="L27" s="83"/>
      <c r="M27" s="83"/>
      <c r="N27" s="83"/>
      <c r="O27" s="83"/>
      <c r="P27" s="84"/>
      <c r="Q27" s="74"/>
      <c r="R27" s="74"/>
      <c r="S27" s="58"/>
    </row>
    <row r="28" spans="1:19" ht="15">
      <c r="A28" s="90" t="s">
        <v>159</v>
      </c>
      <c r="C28" s="83"/>
      <c r="D28" s="83"/>
      <c r="E28" s="83"/>
      <c r="F28" s="82">
        <f>TRUNC(E20)</f>
        <v>0</v>
      </c>
      <c r="G28" s="83"/>
      <c r="H28" s="83"/>
      <c r="I28" s="83"/>
      <c r="J28" s="83"/>
      <c r="K28" s="83"/>
      <c r="L28" s="83"/>
      <c r="M28" s="83"/>
      <c r="N28" s="83"/>
      <c r="O28" s="83"/>
      <c r="P28" s="84"/>
      <c r="Q28" s="74"/>
      <c r="R28" s="74"/>
      <c r="S28" s="58"/>
    </row>
    <row r="29" spans="1:19" ht="12.75">
      <c r="A29" s="91" t="s">
        <v>160</v>
      </c>
      <c r="B29" s="58"/>
      <c r="C29" s="83"/>
      <c r="D29" s="83"/>
      <c r="E29" s="83"/>
      <c r="F29" s="82">
        <v>0</v>
      </c>
      <c r="G29" s="83"/>
      <c r="H29" s="92">
        <v>0</v>
      </c>
      <c r="I29" s="93" t="s">
        <v>161</v>
      </c>
      <c r="J29" s="83"/>
      <c r="K29" s="83"/>
      <c r="L29" s="83"/>
      <c r="M29" s="83"/>
      <c r="N29" s="83"/>
      <c r="O29" s="83"/>
      <c r="P29" s="84"/>
      <c r="Q29" s="74"/>
      <c r="R29" s="74"/>
      <c r="S29" s="58"/>
    </row>
    <row r="30" spans="1:19" ht="12.75">
      <c r="A30" s="90" t="s">
        <v>162</v>
      </c>
      <c r="C30" s="83"/>
      <c r="D30" s="83"/>
      <c r="E30" s="83"/>
      <c r="F30" s="82">
        <f>TRUNC(G20)</f>
        <v>0</v>
      </c>
      <c r="G30" s="83"/>
      <c r="H30" s="82">
        <f>TRUNC(K20)</f>
        <v>0</v>
      </c>
      <c r="I30" s="83"/>
      <c r="J30" s="83"/>
      <c r="K30" s="83"/>
      <c r="L30" s="83"/>
      <c r="M30" s="83"/>
      <c r="N30" s="83"/>
      <c r="O30" s="83"/>
      <c r="P30" s="84"/>
      <c r="Q30" s="74"/>
      <c r="R30" s="58"/>
      <c r="S30" s="58"/>
    </row>
    <row r="31" spans="1:19" ht="12.75">
      <c r="A31" s="94"/>
      <c r="B31" s="94"/>
      <c r="C31" s="95"/>
      <c r="D31" s="95"/>
      <c r="E31" s="95"/>
      <c r="F31" s="95"/>
      <c r="G31" s="95"/>
      <c r="H31" s="94"/>
      <c r="I31" s="83"/>
      <c r="J31" s="83"/>
      <c r="K31" s="83"/>
      <c r="L31" s="73"/>
      <c r="M31" s="83"/>
      <c r="N31" s="83"/>
      <c r="O31" s="83"/>
      <c r="P31" s="84"/>
      <c r="Q31" s="58"/>
      <c r="R31" s="58"/>
      <c r="S31" s="58"/>
    </row>
    <row r="32" spans="1:19" ht="12.75">
      <c r="A32" s="90" t="s">
        <v>163</v>
      </c>
      <c r="C32" s="83"/>
      <c r="D32" s="83"/>
      <c r="E32" s="83"/>
      <c r="F32" s="83"/>
      <c r="G32" s="83"/>
      <c r="H32" s="82">
        <f>TRUNC(SUM(H26:H31))</f>
        <v>0</v>
      </c>
      <c r="I32" s="83"/>
      <c r="J32" s="83"/>
      <c r="K32" s="83"/>
      <c r="L32" s="83"/>
      <c r="M32" s="83"/>
      <c r="N32" s="83"/>
      <c r="O32" s="83"/>
      <c r="P32" s="84"/>
      <c r="Q32" s="58"/>
      <c r="R32" s="58"/>
      <c r="S32" s="58"/>
    </row>
    <row r="33" spans="1:19" ht="12.75">
      <c r="A33" s="90" t="s">
        <v>164</v>
      </c>
      <c r="C33" s="83"/>
      <c r="D33" s="83"/>
      <c r="E33" s="83"/>
      <c r="F33" s="82">
        <f>IF(M20=0,0,ROUND(M20-0.499999,0))</f>
        <v>-547</v>
      </c>
      <c r="G33" s="83"/>
      <c r="H33" s="83"/>
      <c r="I33" s="83"/>
      <c r="J33" s="82"/>
      <c r="K33" s="83"/>
      <c r="L33" s="83"/>
      <c r="M33" s="83"/>
      <c r="N33" s="83"/>
      <c r="O33" s="83"/>
      <c r="P33" s="84"/>
      <c r="Q33" s="58"/>
      <c r="R33" s="58"/>
      <c r="S33" s="58"/>
    </row>
    <row r="34" spans="1:19" ht="12.75">
      <c r="A34" s="90" t="s">
        <v>165</v>
      </c>
      <c r="B34" s="58"/>
      <c r="C34" s="83"/>
      <c r="D34" s="83"/>
      <c r="E34" s="83"/>
      <c r="F34" s="82">
        <f>-H29</f>
        <v>0</v>
      </c>
      <c r="G34" s="83"/>
      <c r="H34" s="83"/>
      <c r="I34" s="83"/>
      <c r="J34" s="83"/>
      <c r="K34" s="83"/>
      <c r="L34" s="83"/>
      <c r="M34" s="83"/>
      <c r="N34" s="83"/>
      <c r="O34" s="83"/>
      <c r="P34" s="84"/>
      <c r="Q34" s="58"/>
      <c r="R34" s="58"/>
      <c r="S34" s="58"/>
    </row>
    <row r="35" spans="1:19" ht="12.75">
      <c r="A35" s="91"/>
      <c r="B35" s="58"/>
      <c r="C35" s="83"/>
      <c r="D35" s="83"/>
      <c r="E35" s="83"/>
      <c r="G35" s="83"/>
      <c r="H35" s="83"/>
      <c r="I35" s="83"/>
      <c r="J35" s="83"/>
      <c r="K35" s="83"/>
      <c r="L35" s="83"/>
      <c r="M35" s="83"/>
      <c r="N35" s="83"/>
      <c r="O35" s="83"/>
      <c r="P35" s="84"/>
      <c r="Q35" s="58"/>
      <c r="R35" s="58"/>
      <c r="S35" s="58"/>
    </row>
    <row r="36" spans="1:19" ht="12.75">
      <c r="A36" s="91"/>
      <c r="B36" s="58"/>
      <c r="C36" s="83"/>
      <c r="D36" s="83"/>
      <c r="E36" s="83"/>
      <c r="F36" s="83"/>
      <c r="G36" s="83"/>
      <c r="H36" s="82">
        <f>SUM(F33:F35)</f>
        <v>-547</v>
      </c>
      <c r="I36" s="83"/>
      <c r="J36" s="83"/>
      <c r="K36" s="83"/>
      <c r="L36" s="83"/>
      <c r="M36" s="83"/>
      <c r="N36" s="83"/>
      <c r="O36" s="83"/>
      <c r="P36" s="84"/>
      <c r="Q36" s="58"/>
      <c r="R36" s="58"/>
      <c r="S36" s="58"/>
    </row>
    <row r="37" spans="1:19" ht="12.75">
      <c r="A37" s="94"/>
      <c r="C37" s="83"/>
      <c r="D37" s="83"/>
      <c r="E37" s="83"/>
      <c r="F37" s="83"/>
      <c r="G37" s="83"/>
      <c r="I37" s="83"/>
      <c r="J37" s="83"/>
      <c r="K37" s="83"/>
      <c r="L37" s="83"/>
      <c r="M37" s="83"/>
      <c r="N37" s="83"/>
      <c r="O37" s="83"/>
      <c r="P37" s="84"/>
      <c r="Q37" s="58"/>
      <c r="R37" s="58"/>
      <c r="S37" s="58"/>
    </row>
    <row r="38" spans="1:19" ht="12.75">
      <c r="A38" s="90" t="s">
        <v>166</v>
      </c>
      <c r="C38" s="83"/>
      <c r="D38" s="83"/>
      <c r="E38" s="83"/>
      <c r="F38" s="83"/>
      <c r="G38" s="83"/>
      <c r="H38" s="82">
        <f>SUM(H32:H37)</f>
        <v>-547</v>
      </c>
      <c r="I38" s="82"/>
      <c r="J38" s="83"/>
      <c r="K38" s="83"/>
      <c r="L38" s="83"/>
      <c r="M38" s="83"/>
      <c r="N38" s="83"/>
      <c r="O38" s="83"/>
      <c r="P38" s="84"/>
      <c r="Q38" s="58"/>
      <c r="R38" s="58"/>
      <c r="S38" s="58"/>
    </row>
    <row r="39" spans="1:19" ht="12.75">
      <c r="A39" s="90" t="s">
        <v>167</v>
      </c>
      <c r="C39" s="83"/>
      <c r="D39" s="83"/>
      <c r="E39" s="83"/>
      <c r="F39" s="83"/>
      <c r="G39" s="83"/>
      <c r="H39" s="82">
        <f>ROUND((IF(OR(OR(H38=0,H38&lt;0),H38&gt;(4150/2.20371)),0,IF(AND(H38&gt;0,H38&lt;(2966/2.20371)),H38*-1,IF(AND(H38&gt;(2964/2.20371),H38&lt;(4150/2.20371)),(H38-(4150/2.20371))*2.5,0)))-0.4999),0)</f>
        <v>0</v>
      </c>
      <c r="I39" s="96" t="str">
        <f>IF(H39=0,"geen KO","NB alleen bij eenmanszaak, maatschap of VOF !!!")</f>
        <v>geen KO</v>
      </c>
      <c r="J39" s="83"/>
      <c r="K39" s="83"/>
      <c r="L39" s="83"/>
      <c r="M39" s="83"/>
      <c r="N39" s="83"/>
      <c r="O39" s="83"/>
      <c r="P39" s="84"/>
      <c r="Q39" s="58"/>
      <c r="R39" s="58"/>
      <c r="S39" s="58"/>
    </row>
    <row r="40" spans="1:19" ht="12.75">
      <c r="A40" s="94"/>
      <c r="C40" s="83"/>
      <c r="D40" s="83"/>
      <c r="E40" s="83"/>
      <c r="F40" s="83"/>
      <c r="G40" s="83"/>
      <c r="I40" s="83"/>
      <c r="J40" s="83"/>
      <c r="K40" s="83"/>
      <c r="L40" s="83"/>
      <c r="M40" s="83"/>
      <c r="N40" s="83"/>
      <c r="O40" s="83"/>
      <c r="P40" s="84"/>
      <c r="Q40" s="58"/>
      <c r="R40" s="58"/>
      <c r="S40" s="58"/>
    </row>
    <row r="41" spans="1:19" ht="12.75">
      <c r="A41" s="90" t="s">
        <v>168</v>
      </c>
      <c r="C41" s="83"/>
      <c r="D41" s="83"/>
      <c r="E41" s="83"/>
      <c r="F41" s="83"/>
      <c r="G41" s="83"/>
      <c r="H41" s="82">
        <f>SUM(H38:H40)</f>
        <v>-547</v>
      </c>
      <c r="I41" s="83"/>
      <c r="J41" s="83"/>
      <c r="K41" s="83"/>
      <c r="L41" s="83"/>
      <c r="M41" s="83"/>
      <c r="N41" s="83"/>
      <c r="O41" s="83"/>
      <c r="P41" s="84"/>
      <c r="Q41" s="58"/>
      <c r="R41" s="58"/>
      <c r="S41" s="58"/>
    </row>
    <row r="42" spans="1:19" ht="12.75">
      <c r="A42" s="90" t="s">
        <v>169</v>
      </c>
      <c r="C42" s="83"/>
      <c r="D42" s="83"/>
      <c r="E42" s="83"/>
      <c r="F42" s="83"/>
      <c r="G42" s="83"/>
      <c r="H42" s="82"/>
      <c r="I42" s="83"/>
      <c r="J42" s="83"/>
      <c r="K42" s="83"/>
      <c r="L42" s="83"/>
      <c r="M42" s="83"/>
      <c r="N42" s="83"/>
      <c r="O42" s="83"/>
      <c r="P42" s="84"/>
      <c r="Q42" s="58"/>
      <c r="R42" s="58"/>
      <c r="S42" s="58"/>
    </row>
    <row r="43" spans="1:19" ht="12.75">
      <c r="A43" s="94">
        <v>1</v>
      </c>
      <c r="C43" s="83"/>
      <c r="D43" s="83"/>
      <c r="E43" s="83"/>
      <c r="F43" s="82">
        <f>P8</f>
        <v>0</v>
      </c>
      <c r="G43" s="83"/>
      <c r="H43" s="82"/>
      <c r="I43" s="83"/>
      <c r="J43" s="83"/>
      <c r="K43" s="83"/>
      <c r="L43" s="83"/>
      <c r="M43" s="83"/>
      <c r="N43" s="83"/>
      <c r="O43" s="83"/>
      <c r="P43" s="84"/>
      <c r="Q43" s="58"/>
      <c r="R43" s="58"/>
      <c r="S43" s="58"/>
    </row>
    <row r="44" spans="1:19" ht="12.75">
      <c r="A44" s="94">
        <v>2</v>
      </c>
      <c r="C44" s="83"/>
      <c r="D44" s="83"/>
      <c r="E44" s="83"/>
      <c r="F44" s="82">
        <f>P9</f>
        <v>0</v>
      </c>
      <c r="G44" s="83"/>
      <c r="H44" s="82"/>
      <c r="I44" s="83"/>
      <c r="J44" s="83"/>
      <c r="K44" s="83"/>
      <c r="L44" s="83"/>
      <c r="M44" s="83"/>
      <c r="N44" s="83"/>
      <c r="O44" s="83"/>
      <c r="P44" s="84"/>
      <c r="Q44" s="58"/>
      <c r="R44" s="58"/>
      <c r="S44" s="58"/>
    </row>
    <row r="45" spans="1:19" ht="12.75">
      <c r="A45" s="94">
        <v>3</v>
      </c>
      <c r="C45" s="83"/>
      <c r="D45" s="83"/>
      <c r="E45" s="83"/>
      <c r="F45" s="82">
        <f>P10</f>
        <v>0</v>
      </c>
      <c r="G45" s="83"/>
      <c r="H45" s="82"/>
      <c r="I45" s="83"/>
      <c r="J45" s="83"/>
      <c r="K45" s="83"/>
      <c r="L45" s="83"/>
      <c r="M45" s="83"/>
      <c r="N45" s="83"/>
      <c r="O45" s="83"/>
      <c r="P45" s="84"/>
      <c r="Q45" s="58"/>
      <c r="R45" s="58"/>
      <c r="S45" s="58"/>
    </row>
    <row r="46" spans="1:19" ht="12.75">
      <c r="A46" s="94">
        <v>4</v>
      </c>
      <c r="C46" s="83"/>
      <c r="D46" s="83"/>
      <c r="E46" s="83"/>
      <c r="F46" s="82">
        <f>P11</f>
        <v>0</v>
      </c>
      <c r="G46" s="83"/>
      <c r="H46" s="82"/>
      <c r="I46" s="96" t="str">
        <f>IF(F46=0,"geen balanspost",IF(F46&lt;0,"Let op DEBET BALANS !!",IF(F46&gt;0,"Let op CREDIT BALANS !!","geen opmerking")))</f>
        <v>geen balanspost</v>
      </c>
      <c r="J46" s="83"/>
      <c r="K46" s="83"/>
      <c r="L46" s="83"/>
      <c r="M46" s="83"/>
      <c r="N46" s="83"/>
      <c r="O46" s="83"/>
      <c r="P46" s="84"/>
      <c r="Q46" s="58"/>
      <c r="R46" s="58"/>
      <c r="S46" s="58"/>
    </row>
    <row r="47" spans="1:19" ht="12.75">
      <c r="A47" s="94"/>
      <c r="C47" s="83"/>
      <c r="D47" s="83"/>
      <c r="E47" s="83"/>
      <c r="G47" s="83"/>
      <c r="H47" s="82"/>
      <c r="I47" s="83"/>
      <c r="J47" s="83"/>
      <c r="K47" s="83"/>
      <c r="L47" s="83"/>
      <c r="M47" s="83"/>
      <c r="N47" s="83"/>
      <c r="O47" s="83"/>
      <c r="P47" s="84"/>
      <c r="Q47" s="58"/>
      <c r="R47" s="58"/>
      <c r="S47" s="58"/>
    </row>
    <row r="48" spans="3:19" ht="12.75">
      <c r="C48" s="83"/>
      <c r="D48" s="83"/>
      <c r="E48" s="83"/>
      <c r="F48" s="83"/>
      <c r="G48" s="83"/>
      <c r="H48" s="82">
        <f>-SUM(F43:F47)</f>
        <v>0</v>
      </c>
      <c r="I48" s="83"/>
      <c r="J48" s="83"/>
      <c r="K48" s="83"/>
      <c r="L48" s="83"/>
      <c r="M48" s="83"/>
      <c r="N48" s="83"/>
      <c r="O48" s="83"/>
      <c r="P48" s="84"/>
      <c r="Q48" s="58"/>
      <c r="R48" s="58"/>
      <c r="S48" s="58"/>
    </row>
    <row r="49" spans="3:19" ht="12.75">
      <c r="C49" s="83"/>
      <c r="D49" s="83"/>
      <c r="E49" s="83"/>
      <c r="F49" s="83"/>
      <c r="G49" s="83"/>
      <c r="I49" s="83"/>
      <c r="J49" s="83"/>
      <c r="K49" s="83"/>
      <c r="L49" s="83"/>
      <c r="M49" s="83"/>
      <c r="N49" s="83"/>
      <c r="O49" s="83"/>
      <c r="P49" s="84"/>
      <c r="Q49" s="58"/>
      <c r="R49" s="58"/>
      <c r="S49" s="58"/>
    </row>
    <row r="50" spans="1:19" ht="12.75">
      <c r="A50" s="54" t="str">
        <f>IF(H50=0,"geen aanvulling???",IF(AND(H50&gt;0,H50&lt;50),"te betalen of bij winst tellen",IF(H50&gt;49,"te betalen, aangeven",IF(AND(H50&lt;0,H50&gt;-50),"eigenlijk ontvangen, in mindering op winst","terugvragen, aangeven"))))</f>
        <v>terugvragen, aangeven</v>
      </c>
      <c r="C50" s="83"/>
      <c r="D50" s="97" t="s">
        <v>170</v>
      </c>
      <c r="E50" s="83"/>
      <c r="F50" s="83"/>
      <c r="G50" s="98" t="s">
        <v>16</v>
      </c>
      <c r="H50" s="82">
        <f>TRUNC(SUM(H41:H49))</f>
        <v>-547</v>
      </c>
      <c r="I50" s="96" t="str">
        <f>IF(H50=0,"geen balanspost",IF(AND(H50&gt;0,H50&lt;50),"credit balans???",IF(H50&gt;49,"credit balans!!",IF(AND(H50&lt;0,H50&gt;-50),"geen balanspost"," Debet balans!!"))))</f>
        <v> Debet balans!!</v>
      </c>
      <c r="J50" s="83"/>
      <c r="K50" s="83"/>
      <c r="L50" s="83"/>
      <c r="M50" s="83"/>
      <c r="N50" s="83"/>
      <c r="O50" s="83"/>
      <c r="P50" s="84"/>
      <c r="Q50" s="58"/>
      <c r="R50" s="58"/>
      <c r="S50" s="58"/>
    </row>
    <row r="51" spans="1:19" ht="12.75">
      <c r="A51" s="54"/>
      <c r="C51" s="83"/>
      <c r="D51" s="83"/>
      <c r="E51" s="83"/>
      <c r="F51" s="83"/>
      <c r="G51" s="83"/>
      <c r="H51" s="82"/>
      <c r="I51" s="96"/>
      <c r="J51" s="83"/>
      <c r="K51" s="83"/>
      <c r="L51" s="83"/>
      <c r="M51" s="83"/>
      <c r="N51" s="83"/>
      <c r="O51" s="83"/>
      <c r="P51" s="84"/>
      <c r="Q51" s="58"/>
      <c r="R51" s="58"/>
      <c r="S51" s="58"/>
    </row>
    <row r="52" spans="1:19" ht="12.75">
      <c r="A52" s="54"/>
      <c r="C52" s="83"/>
      <c r="D52" s="97"/>
      <c r="E52" s="97"/>
      <c r="F52" s="97"/>
      <c r="G52" s="98"/>
      <c r="H52" s="99"/>
      <c r="I52" s="96"/>
      <c r="J52" s="83"/>
      <c r="K52" s="83"/>
      <c r="L52" s="83"/>
      <c r="M52" s="83"/>
      <c r="N52" s="83"/>
      <c r="O52" s="83"/>
      <c r="P52" s="84"/>
      <c r="Q52" s="58"/>
      <c r="R52" s="58"/>
      <c r="S52" s="58"/>
    </row>
    <row r="53" spans="3:19" ht="12.75">
      <c r="C53" s="83"/>
      <c r="D53" s="83"/>
      <c r="E53" s="83"/>
      <c r="F53" s="83"/>
      <c r="G53" s="83"/>
      <c r="H53" s="82"/>
      <c r="I53" s="83"/>
      <c r="J53" s="83"/>
      <c r="K53" s="83"/>
      <c r="L53" s="83"/>
      <c r="M53" s="83"/>
      <c r="N53" s="83"/>
      <c r="O53" s="83"/>
      <c r="P53" s="84"/>
      <c r="Q53" s="58"/>
      <c r="R53" s="58"/>
      <c r="S53" s="58"/>
    </row>
    <row r="54" spans="1:19" ht="12.75">
      <c r="A54" s="53" t="str">
        <f>IF(E54=0,"Let niet op","LET OP !")</f>
        <v>Let niet op</v>
      </c>
      <c r="C54" s="82"/>
      <c r="D54" s="96" t="str">
        <f>IF(E54=0,"KO =","&gt;&gt;&gt;&gt;&gt;")</f>
        <v>KO =</v>
      </c>
      <c r="E54" s="82">
        <f>IF(H39=0,0,-H39)</f>
        <v>0</v>
      </c>
      <c r="F54" s="82"/>
      <c r="G54" s="96" t="str">
        <f>IF(E54=0,"geen verdere consequenties voor resultaat jaarrekening","bij resultaat in jaarrekening tellen !!!")</f>
        <v>geen verdere consequenties voor resultaat jaarrekening</v>
      </c>
      <c r="H54" s="82"/>
      <c r="I54" s="82"/>
      <c r="J54" s="82"/>
      <c r="K54" s="82"/>
      <c r="L54" s="83"/>
      <c r="M54" s="83"/>
      <c r="N54" s="83"/>
      <c r="O54" s="83"/>
      <c r="P54" s="84"/>
      <c r="Q54" s="58"/>
      <c r="R54" s="58"/>
      <c r="S54" s="58"/>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scale="59"/>
  <colBreaks count="1" manualBreakCount="1">
    <brk id="16" max="65535" man="1"/>
  </colBreaks>
  <drawing r:id="rId3"/>
  <legacyDrawing r:id="rId2"/>
</worksheet>
</file>

<file path=xl/worksheets/sheet4.xml><?xml version="1.0" encoding="utf-8"?>
<worksheet xmlns="http://schemas.openxmlformats.org/spreadsheetml/2006/main" xmlns:r="http://schemas.openxmlformats.org/officeDocument/2006/relationships">
  <dimension ref="A1:AJ33"/>
  <sheetViews>
    <sheetView defaultGridColor="0" colorId="30" workbookViewId="0" topLeftCell="A1">
      <selection activeCell="I18" sqref="I18"/>
    </sheetView>
  </sheetViews>
  <sheetFormatPr defaultColWidth="9.00390625" defaultRowHeight="13.5"/>
  <cols>
    <col min="1" max="1" width="7.25390625" style="10" customWidth="1"/>
    <col min="2" max="2" width="18.375" style="10" customWidth="1"/>
    <col min="3" max="3" width="2.25390625" style="10" customWidth="1"/>
    <col min="4" max="10" width="9.00390625" style="10" customWidth="1"/>
    <col min="11" max="11" width="5.00390625" style="10" customWidth="1"/>
    <col min="12" max="12" width="3.00390625" style="10" customWidth="1"/>
    <col min="13" max="16384" width="9.00390625" style="10" customWidth="1"/>
  </cols>
  <sheetData>
    <row r="1" ht="12.75">
      <c r="A1" s="17" t="s">
        <v>171</v>
      </c>
    </row>
    <row r="2" ht="12.75">
      <c r="A2" s="17" t="s">
        <v>172</v>
      </c>
    </row>
    <row r="3" ht="12.75">
      <c r="A3" s="17"/>
    </row>
    <row r="4" ht="12.75">
      <c r="A4" s="15" t="s">
        <v>3</v>
      </c>
    </row>
    <row r="5" s="14" customFormat="1" ht="12.75"/>
    <row r="6" spans="1:18" ht="12.75">
      <c r="A6" s="17" t="s">
        <v>173</v>
      </c>
      <c r="B6" s="17" t="s">
        <v>174</v>
      </c>
      <c r="C6" s="17"/>
      <c r="D6" s="17" t="s">
        <v>175</v>
      </c>
      <c r="E6" s="14"/>
      <c r="F6" s="5" t="s">
        <v>176</v>
      </c>
      <c r="G6" s="14"/>
      <c r="H6" s="14"/>
      <c r="I6" s="14"/>
      <c r="J6" s="14"/>
      <c r="K6" s="14"/>
      <c r="L6" s="14"/>
      <c r="M6" s="14"/>
      <c r="N6" s="14"/>
      <c r="O6" s="14"/>
      <c r="P6" s="14"/>
      <c r="Q6" s="14"/>
      <c r="R6" s="14"/>
    </row>
    <row r="7" spans="1:18" ht="12.75">
      <c r="A7" s="17" t="s">
        <v>177</v>
      </c>
      <c r="B7" s="14" t="s">
        <v>178</v>
      </c>
      <c r="C7" s="14"/>
      <c r="D7" s="17" t="s">
        <v>179</v>
      </c>
      <c r="E7" s="14"/>
      <c r="F7" s="14"/>
      <c r="G7" s="14"/>
      <c r="H7" s="14"/>
      <c r="I7" s="14"/>
      <c r="J7" s="14"/>
      <c r="K7" s="14"/>
      <c r="L7" s="14"/>
      <c r="M7" s="31" t="s">
        <v>180</v>
      </c>
      <c r="N7" s="31" t="s">
        <v>181</v>
      </c>
      <c r="O7" s="31" t="s">
        <v>182</v>
      </c>
      <c r="P7" s="31"/>
      <c r="Q7" s="31"/>
      <c r="R7" s="31"/>
    </row>
    <row r="8" spans="1:36" ht="12.75">
      <c r="A8" s="17" t="s">
        <v>183</v>
      </c>
      <c r="B8" s="17"/>
      <c r="C8" s="17"/>
      <c r="D8" s="17" t="s">
        <v>184</v>
      </c>
      <c r="E8" s="14"/>
      <c r="G8" s="14"/>
      <c r="H8" s="14"/>
      <c r="I8" s="14"/>
      <c r="J8" s="14"/>
      <c r="K8" s="14"/>
      <c r="L8" s="14"/>
      <c r="M8" s="14"/>
      <c r="N8" s="14"/>
      <c r="O8" s="100"/>
      <c r="P8" s="100"/>
      <c r="Q8" s="100"/>
      <c r="R8" s="100"/>
      <c r="T8" s="101"/>
      <c r="U8" s="101"/>
      <c r="V8" s="101"/>
      <c r="W8" s="101"/>
      <c r="X8" s="101"/>
      <c r="Y8" s="101"/>
      <c r="Z8" s="101"/>
      <c r="AA8" s="101"/>
      <c r="AB8" s="101"/>
      <c r="AC8" s="101"/>
      <c r="AD8" s="101"/>
      <c r="AE8" s="101"/>
      <c r="AF8" s="101"/>
      <c r="AG8" s="101"/>
      <c r="AH8" s="101"/>
      <c r="AI8" s="101"/>
      <c r="AJ8" s="101"/>
    </row>
    <row r="9" spans="1:36" ht="12.75">
      <c r="A9" s="14"/>
      <c r="B9" s="14"/>
      <c r="C9" s="14"/>
      <c r="D9" s="14"/>
      <c r="E9" s="14"/>
      <c r="G9" s="14"/>
      <c r="H9" s="14"/>
      <c r="I9" s="14"/>
      <c r="J9" s="14"/>
      <c r="K9" s="102">
        <v>2001</v>
      </c>
      <c r="L9" s="102">
        <v>1</v>
      </c>
      <c r="M9" s="103">
        <v>1.5753433981785299</v>
      </c>
      <c r="N9" s="104">
        <v>1.06592972759574</v>
      </c>
      <c r="O9" s="103">
        <v>0.653992585231269</v>
      </c>
      <c r="P9" s="100">
        <v>1</v>
      </c>
      <c r="Q9" s="100">
        <v>1</v>
      </c>
      <c r="R9" s="100">
        <v>1</v>
      </c>
      <c r="T9" s="101"/>
      <c r="U9" s="101"/>
      <c r="V9" s="101"/>
      <c r="W9" s="101"/>
      <c r="X9" s="101"/>
      <c r="Y9" s="101"/>
      <c r="Z9" s="101"/>
      <c r="AA9" s="101"/>
      <c r="AB9" s="101"/>
      <c r="AC9" s="101"/>
      <c r="AD9" s="101"/>
      <c r="AE9" s="101"/>
      <c r="AF9" s="101"/>
      <c r="AG9" s="101"/>
      <c r="AH9" s="101"/>
      <c r="AI9" s="101"/>
      <c r="AJ9" s="101"/>
    </row>
    <row r="10" spans="1:36" ht="12.75">
      <c r="A10" s="105">
        <v>4</v>
      </c>
      <c r="B10" s="10" t="s">
        <v>185</v>
      </c>
      <c r="C10" s="30" t="s">
        <v>16</v>
      </c>
      <c r="D10" s="104">
        <f>+M22</f>
        <v>1.6084655724513055</v>
      </c>
      <c r="E10" s="14" t="s">
        <v>186</v>
      </c>
      <c r="F10" s="17" t="s">
        <v>187</v>
      </c>
      <c r="G10" s="14"/>
      <c r="H10" s="14"/>
      <c r="I10" s="14"/>
      <c r="J10" s="14"/>
      <c r="K10" s="102">
        <v>2001</v>
      </c>
      <c r="L10" s="102">
        <v>2</v>
      </c>
      <c r="M10" s="103">
        <v>1.57738540915093</v>
      </c>
      <c r="N10" s="104">
        <v>1.08512463073635</v>
      </c>
      <c r="O10" s="103">
        <v>0.651147383276384</v>
      </c>
      <c r="P10" s="100"/>
      <c r="Q10" s="100"/>
      <c r="R10" s="100"/>
      <c r="T10" s="101"/>
      <c r="U10" s="101"/>
      <c r="V10" s="101"/>
      <c r="W10" s="101"/>
      <c r="X10" s="101"/>
      <c r="Y10" s="101"/>
      <c r="Z10" s="101"/>
      <c r="AA10" s="101"/>
      <c r="AB10" s="101"/>
      <c r="AC10" s="101"/>
      <c r="AD10" s="101"/>
      <c r="AE10" s="101"/>
      <c r="AF10" s="101"/>
      <c r="AG10" s="101"/>
      <c r="AH10" s="101"/>
      <c r="AI10" s="101"/>
      <c r="AJ10" s="101"/>
    </row>
    <row r="11" spans="1:36" ht="13.5">
      <c r="A11" s="105">
        <v>5</v>
      </c>
      <c r="B11" s="10" t="s">
        <v>188</v>
      </c>
      <c r="C11" s="30" t="s">
        <v>16</v>
      </c>
      <c r="D11" s="104">
        <f>+N22</f>
        <v>1.1174867231471783</v>
      </c>
      <c r="E11" s="14" t="s">
        <v>186</v>
      </c>
      <c r="F11" s="106" t="s">
        <v>189</v>
      </c>
      <c r="G11" s="14"/>
      <c r="H11" s="14"/>
      <c r="I11" s="14"/>
      <c r="J11" s="14"/>
      <c r="K11" s="102">
        <v>2001</v>
      </c>
      <c r="L11" s="102">
        <v>3</v>
      </c>
      <c r="M11" s="103">
        <v>1.58959209696376</v>
      </c>
      <c r="N11" s="104">
        <v>1.09991786578089</v>
      </c>
      <c r="O11" s="103">
        <v>0.6512744417368891</v>
      </c>
      <c r="P11" s="100"/>
      <c r="Q11" s="100"/>
      <c r="R11" s="100"/>
      <c r="T11" s="101"/>
      <c r="U11" s="101"/>
      <c r="V11" s="101"/>
      <c r="W11" s="101"/>
      <c r="X11" s="101"/>
      <c r="Y11" s="101"/>
      <c r="Z11" s="101"/>
      <c r="AA11" s="101"/>
      <c r="AB11" s="101"/>
      <c r="AC11" s="101"/>
      <c r="AD11" s="101"/>
      <c r="AE11" s="101"/>
      <c r="AF11" s="101"/>
      <c r="AG11" s="101"/>
      <c r="AH11" s="101"/>
      <c r="AI11" s="101"/>
      <c r="AJ11" s="101"/>
    </row>
    <row r="12" spans="1:36" ht="13.5">
      <c r="A12" s="105">
        <v>6</v>
      </c>
      <c r="B12" s="10" t="s">
        <v>190</v>
      </c>
      <c r="C12" s="30" t="s">
        <v>16</v>
      </c>
      <c r="D12" s="104">
        <f>+O22</f>
        <v>0.6622789901272551</v>
      </c>
      <c r="E12" s="14" t="s">
        <v>186</v>
      </c>
      <c r="F12" s="106" t="s">
        <v>191</v>
      </c>
      <c r="G12" s="107"/>
      <c r="H12" s="107"/>
      <c r="I12" s="107"/>
      <c r="J12" s="14"/>
      <c r="K12" s="102">
        <v>2001</v>
      </c>
      <c r="L12" s="102">
        <v>4</v>
      </c>
      <c r="M12" s="103">
        <v>1.60860548801793</v>
      </c>
      <c r="N12" s="104">
        <v>1.12120015791552</v>
      </c>
      <c r="O12" s="103">
        <v>0.654174097317705</v>
      </c>
      <c r="P12" s="100"/>
      <c r="Q12" s="100"/>
      <c r="R12" s="100"/>
      <c r="T12" s="101"/>
      <c r="U12" s="101"/>
      <c r="V12" s="101"/>
      <c r="W12" s="101"/>
      <c r="X12" s="101"/>
      <c r="Y12" s="101"/>
      <c r="Z12" s="101"/>
      <c r="AA12" s="101"/>
      <c r="AB12" s="101"/>
      <c r="AC12" s="101"/>
      <c r="AD12" s="101"/>
      <c r="AE12" s="101"/>
      <c r="AF12" s="101"/>
      <c r="AG12" s="101"/>
      <c r="AH12" s="101"/>
      <c r="AI12" s="101"/>
      <c r="AJ12" s="101"/>
    </row>
    <row r="13" spans="1:36" ht="12.75">
      <c r="A13" s="105">
        <v>7</v>
      </c>
      <c r="C13" s="30" t="s">
        <v>16</v>
      </c>
      <c r="D13" s="104">
        <f>+P22</f>
        <v>1</v>
      </c>
      <c r="E13" s="14"/>
      <c r="F13" s="14"/>
      <c r="G13" s="14"/>
      <c r="H13" s="14"/>
      <c r="I13" s="14"/>
      <c r="J13" s="14"/>
      <c r="K13" s="102">
        <v>2001</v>
      </c>
      <c r="L13" s="102">
        <v>5</v>
      </c>
      <c r="M13" s="103">
        <v>1.63084071860635</v>
      </c>
      <c r="N13" s="104">
        <v>1.14420681487129</v>
      </c>
      <c r="O13" s="103">
        <v>0.652141161949621</v>
      </c>
      <c r="P13" s="100"/>
      <c r="Q13" s="100"/>
      <c r="R13" s="100"/>
      <c r="T13" s="101"/>
      <c r="U13" s="101"/>
      <c r="V13" s="101"/>
      <c r="W13" s="101"/>
      <c r="X13" s="101"/>
      <c r="Y13" s="101"/>
      <c r="Z13" s="101"/>
      <c r="AA13" s="101"/>
      <c r="AB13" s="101"/>
      <c r="AC13" s="101"/>
      <c r="AD13" s="101"/>
      <c r="AE13" s="101"/>
      <c r="AF13" s="101"/>
      <c r="AG13" s="101"/>
      <c r="AH13" s="101"/>
      <c r="AI13" s="101"/>
      <c r="AJ13" s="101"/>
    </row>
    <row r="14" spans="1:36" ht="12.75">
      <c r="A14" s="105">
        <v>8</v>
      </c>
      <c r="C14" s="30" t="s">
        <v>16</v>
      </c>
      <c r="D14" s="104">
        <f>+Q22</f>
        <v>1</v>
      </c>
      <c r="E14" s="14"/>
      <c r="F14" s="14"/>
      <c r="G14" s="14"/>
      <c r="H14" s="14"/>
      <c r="I14" s="14"/>
      <c r="J14" s="14"/>
      <c r="K14" s="102">
        <v>2001</v>
      </c>
      <c r="L14" s="102">
        <v>6</v>
      </c>
      <c r="M14" s="103">
        <v>1.64245749213826</v>
      </c>
      <c r="N14" s="104">
        <v>1.17215967618244</v>
      </c>
      <c r="O14" s="103">
        <v>0.656819635977511</v>
      </c>
      <c r="P14" s="100"/>
      <c r="Q14" s="100"/>
      <c r="R14" s="100"/>
      <c r="T14" s="101"/>
      <c r="U14" s="101"/>
      <c r="V14" s="101"/>
      <c r="W14" s="101"/>
      <c r="X14" s="101"/>
      <c r="Y14" s="101"/>
      <c r="Z14" s="101"/>
      <c r="AA14" s="101"/>
      <c r="AB14" s="101"/>
      <c r="AC14" s="101"/>
      <c r="AD14" s="101"/>
      <c r="AE14" s="101"/>
      <c r="AF14" s="101"/>
      <c r="AG14" s="101"/>
      <c r="AH14" s="101"/>
      <c r="AI14" s="101"/>
      <c r="AJ14" s="101"/>
    </row>
    <row r="15" spans="1:36" ht="12.75">
      <c r="A15" s="105">
        <v>9</v>
      </c>
      <c r="C15" s="30" t="s">
        <v>16</v>
      </c>
      <c r="D15" s="104">
        <f>+R22</f>
        <v>1</v>
      </c>
      <c r="E15" s="108"/>
      <c r="F15" s="14"/>
      <c r="G15" s="14"/>
      <c r="H15" s="14"/>
      <c r="I15" s="14"/>
      <c r="J15" s="14"/>
      <c r="K15" s="102">
        <v>2001</v>
      </c>
      <c r="L15" s="102">
        <v>7</v>
      </c>
      <c r="M15" s="103">
        <v>1.64336505257044</v>
      </c>
      <c r="N15" s="104">
        <v>1.16217651142845</v>
      </c>
      <c r="O15" s="103">
        <v>0.660713070231564</v>
      </c>
      <c r="P15" s="100"/>
      <c r="Q15" s="100"/>
      <c r="R15" s="100"/>
      <c r="T15" s="101"/>
      <c r="U15" s="101"/>
      <c r="V15" s="101"/>
      <c r="W15" s="101"/>
      <c r="X15" s="101"/>
      <c r="Y15" s="101"/>
      <c r="Z15" s="101"/>
      <c r="AA15" s="101"/>
      <c r="AB15" s="101"/>
      <c r="AC15" s="101"/>
      <c r="AD15" s="101"/>
      <c r="AE15" s="101"/>
      <c r="AF15" s="101"/>
      <c r="AG15" s="101"/>
      <c r="AH15" s="101"/>
      <c r="AI15" s="101"/>
      <c r="AJ15" s="101"/>
    </row>
    <row r="16" spans="1:36" ht="12.75">
      <c r="A16" s="105"/>
      <c r="B16" s="14"/>
      <c r="C16" s="14"/>
      <c r="D16" s="14"/>
      <c r="E16" s="14"/>
      <c r="F16" s="14"/>
      <c r="G16" s="14"/>
      <c r="H16" s="14"/>
      <c r="I16" s="14"/>
      <c r="J16" s="14"/>
      <c r="K16" s="102">
        <v>2001</v>
      </c>
      <c r="L16" s="102">
        <v>8</v>
      </c>
      <c r="M16" s="103">
        <v>1.59576350790258</v>
      </c>
      <c r="N16" s="104">
        <v>1.11080859096705</v>
      </c>
      <c r="O16" s="103">
        <v>0.6603545838608531</v>
      </c>
      <c r="P16" s="100"/>
      <c r="Q16" s="100"/>
      <c r="R16" s="100"/>
      <c r="T16" s="101"/>
      <c r="U16" s="101"/>
      <c r="V16" s="101"/>
      <c r="W16" s="101"/>
      <c r="X16" s="101"/>
      <c r="Y16" s="101"/>
      <c r="Z16" s="101"/>
      <c r="AA16" s="101"/>
      <c r="AB16" s="101"/>
      <c r="AC16" s="101"/>
      <c r="AD16" s="101"/>
      <c r="AE16" s="101"/>
      <c r="AF16" s="101"/>
      <c r="AG16" s="101"/>
      <c r="AH16" s="101"/>
      <c r="AI16" s="101"/>
      <c r="AJ16" s="101"/>
    </row>
    <row r="17" spans="1:36" ht="12.75">
      <c r="A17" s="14"/>
      <c r="B17" s="14"/>
      <c r="C17" s="14"/>
      <c r="D17" s="14"/>
      <c r="E17" s="14"/>
      <c r="F17" s="14"/>
      <c r="G17" s="14"/>
      <c r="H17" s="14"/>
      <c r="I17" s="14"/>
      <c r="J17" s="14"/>
      <c r="K17" s="102">
        <v>2001</v>
      </c>
      <c r="L17" s="102">
        <v>9</v>
      </c>
      <c r="M17" s="103">
        <v>1.60551978254852</v>
      </c>
      <c r="N17" s="104">
        <v>1.09778509876526</v>
      </c>
      <c r="O17" s="103">
        <v>0.6706962349855471</v>
      </c>
      <c r="P17" s="100"/>
      <c r="Q17" s="100"/>
      <c r="R17" s="100"/>
      <c r="T17" s="101"/>
      <c r="U17" s="101"/>
      <c r="V17" s="101"/>
      <c r="W17" s="101"/>
      <c r="X17" s="101"/>
      <c r="Y17" s="101"/>
      <c r="Z17" s="101"/>
      <c r="AA17" s="101"/>
      <c r="AB17" s="101"/>
      <c r="AC17" s="101"/>
      <c r="AD17" s="101"/>
      <c r="AE17" s="101"/>
      <c r="AF17" s="101"/>
      <c r="AG17" s="101"/>
      <c r="AH17" s="101"/>
      <c r="AI17" s="101"/>
      <c r="AJ17" s="101"/>
    </row>
    <row r="18" spans="1:36" ht="12.75">
      <c r="A18" s="109"/>
      <c r="B18" s="14" t="s">
        <v>192</v>
      </c>
      <c r="C18" s="14" t="s">
        <v>193</v>
      </c>
      <c r="D18" s="103">
        <v>2.20371</v>
      </c>
      <c r="E18" s="14"/>
      <c r="F18" s="14"/>
      <c r="G18" s="14"/>
      <c r="H18" s="14"/>
      <c r="I18" s="14"/>
      <c r="J18" s="14"/>
      <c r="K18" s="102">
        <v>2001</v>
      </c>
      <c r="L18" s="102">
        <v>10</v>
      </c>
      <c r="M18" s="103">
        <v>1.6027517232303699</v>
      </c>
      <c r="N18" s="104">
        <v>1.10404726574731</v>
      </c>
      <c r="O18" s="103">
        <v>0.6760236147224451</v>
      </c>
      <c r="P18" s="100"/>
      <c r="Q18" s="100"/>
      <c r="R18" s="100"/>
      <c r="T18" s="101"/>
      <c r="U18" s="101"/>
      <c r="V18" s="101"/>
      <c r="W18" s="101"/>
      <c r="X18" s="101"/>
      <c r="Y18" s="101"/>
      <c r="Z18" s="101"/>
      <c r="AA18" s="101"/>
      <c r="AB18" s="101"/>
      <c r="AC18" s="101"/>
      <c r="AD18" s="101"/>
      <c r="AE18" s="101"/>
      <c r="AF18" s="101"/>
      <c r="AG18" s="101"/>
      <c r="AH18" s="101"/>
      <c r="AI18" s="101"/>
      <c r="AJ18" s="101"/>
    </row>
    <row r="19" spans="1:36" ht="12.75">
      <c r="A19" s="109"/>
      <c r="B19" s="14"/>
      <c r="C19" s="14"/>
      <c r="D19" s="103"/>
      <c r="E19" s="14"/>
      <c r="F19" s="14"/>
      <c r="G19" s="14"/>
      <c r="H19" s="14"/>
      <c r="I19" s="110"/>
      <c r="J19" s="14"/>
      <c r="K19" s="102">
        <v>2001</v>
      </c>
      <c r="L19" s="102">
        <v>11</v>
      </c>
      <c r="M19" s="103">
        <v>1.61722731212365</v>
      </c>
      <c r="N19" s="104">
        <v>1.12582871611963</v>
      </c>
      <c r="O19" s="103">
        <v>0.682008975772674</v>
      </c>
      <c r="P19" s="100"/>
      <c r="Q19" s="100"/>
      <c r="R19" s="100"/>
      <c r="T19" s="101"/>
      <c r="U19" s="101"/>
      <c r="V19" s="101"/>
      <c r="W19" s="101"/>
      <c r="X19" s="101"/>
      <c r="Y19" s="101"/>
      <c r="Z19" s="101"/>
      <c r="AA19" s="101"/>
      <c r="AB19" s="101"/>
      <c r="AC19" s="101"/>
      <c r="AD19" s="101"/>
      <c r="AE19" s="101"/>
      <c r="AF19" s="101"/>
      <c r="AG19" s="101"/>
      <c r="AH19" s="101"/>
      <c r="AI19" s="101"/>
      <c r="AJ19" s="101"/>
    </row>
    <row r="20" spans="1:18" ht="12.75">
      <c r="A20" s="109" t="s">
        <v>194</v>
      </c>
      <c r="B20" s="14" t="s">
        <v>195</v>
      </c>
      <c r="C20" s="14"/>
      <c r="D20" s="103"/>
      <c r="E20" s="14"/>
      <c r="F20" s="14"/>
      <c r="G20" s="14"/>
      <c r="H20" s="14"/>
      <c r="I20" s="110"/>
      <c r="J20" s="14"/>
      <c r="K20" s="102">
        <v>2001</v>
      </c>
      <c r="L20" s="102">
        <v>12</v>
      </c>
      <c r="M20" s="103">
        <v>1.6127348879843502</v>
      </c>
      <c r="N20" s="104">
        <v>1.12065562165621</v>
      </c>
      <c r="O20" s="103">
        <v>0.6780020964645981</v>
      </c>
      <c r="P20" s="100"/>
      <c r="Q20" s="100"/>
      <c r="R20" s="100"/>
    </row>
    <row r="21" spans="1:18" ht="12.75">
      <c r="A21" s="14"/>
      <c r="H21" s="14"/>
      <c r="I21" s="14"/>
      <c r="J21" s="14"/>
      <c r="K21" s="14"/>
      <c r="L21" s="14"/>
      <c r="M21" s="14"/>
      <c r="N21" s="103"/>
      <c r="O21" s="100"/>
      <c r="P21" s="100"/>
      <c r="Q21" s="14"/>
      <c r="R21" s="14"/>
    </row>
    <row r="22" spans="1:18" ht="12.75">
      <c r="A22" s="14"/>
      <c r="B22" s="14"/>
      <c r="C22" s="14"/>
      <c r="D22" s="14"/>
      <c r="E22" s="14"/>
      <c r="F22" s="14"/>
      <c r="G22" s="14"/>
      <c r="H22" s="14"/>
      <c r="I22" s="14"/>
      <c r="J22" s="14"/>
      <c r="K22" s="14" t="s">
        <v>196</v>
      </c>
      <c r="L22" s="14"/>
      <c r="M22" s="100">
        <f>AVERAGE(M9:M20)</f>
        <v>1.6084655724513055</v>
      </c>
      <c r="N22" s="103">
        <f>AVERAGE(N9:N20)</f>
        <v>1.1174867231471783</v>
      </c>
      <c r="O22" s="100">
        <f>AVERAGE(O9:O20)</f>
        <v>0.6622789901272551</v>
      </c>
      <c r="P22" s="100">
        <f>AVERAGE(P9:P20)</f>
        <v>1</v>
      </c>
      <c r="Q22" s="100">
        <f>AVERAGE(Q9:Q20)</f>
        <v>1</v>
      </c>
      <c r="R22" s="100">
        <f>AVERAGE(R9:R20)</f>
        <v>1</v>
      </c>
    </row>
    <row r="23" spans="2:10" ht="12.75">
      <c r="B23" s="14"/>
      <c r="C23" s="14"/>
      <c r="D23" s="14"/>
      <c r="E23" s="14"/>
      <c r="F23" s="14"/>
      <c r="G23" s="14"/>
      <c r="H23" s="14"/>
      <c r="I23" s="14"/>
      <c r="J23" s="14"/>
    </row>
    <row r="24" spans="1:10" ht="12.75">
      <c r="A24" s="14" t="s">
        <v>197</v>
      </c>
      <c r="B24" s="14"/>
      <c r="C24" s="14"/>
      <c r="D24" s="14"/>
      <c r="E24" s="14"/>
      <c r="F24" s="14"/>
      <c r="G24" s="14"/>
      <c r="H24" s="14"/>
      <c r="I24" s="14"/>
      <c r="J24" s="14"/>
    </row>
    <row r="25" spans="1:10" ht="12.75">
      <c r="A25" s="14" t="s">
        <v>198</v>
      </c>
      <c r="B25" s="14"/>
      <c r="C25" s="14"/>
      <c r="D25" s="14"/>
      <c r="E25" s="14"/>
      <c r="F25" s="14"/>
      <c r="G25" s="14"/>
      <c r="H25" s="14"/>
      <c r="I25" s="14"/>
      <c r="J25" s="14"/>
    </row>
    <row r="30" spans="30:31" ht="12.75">
      <c r="AD30" s="111"/>
      <c r="AE30" s="111"/>
    </row>
    <row r="33" spans="13:24" ht="12.75">
      <c r="M33" s="111">
        <v>144.121</v>
      </c>
      <c r="N33" s="111">
        <v>143.494</v>
      </c>
      <c r="O33" s="111">
        <v>143.522</v>
      </c>
      <c r="P33" s="111">
        <v>144.161</v>
      </c>
      <c r="Q33" s="111">
        <v>143.713</v>
      </c>
      <c r="R33" s="111">
        <v>144.744</v>
      </c>
      <c r="S33" s="111">
        <v>145.602</v>
      </c>
      <c r="T33" s="111">
        <v>145.523</v>
      </c>
      <c r="U33" s="111">
        <v>147.802</v>
      </c>
      <c r="V33" s="111">
        <v>148.976</v>
      </c>
      <c r="W33" s="111">
        <v>150.295</v>
      </c>
      <c r="X33" s="111">
        <v>149.412</v>
      </c>
    </row>
  </sheetData>
  <sheetProtection sheet="1"/>
  <hyperlinks>
    <hyperlink ref="F11" r:id="rId1" display="Koersstatistieken DNB"/>
    <hyperlink ref="F12" r:id="rId2" display="Koersconvertor GWK"/>
  </hyperlinks>
  <printOptions/>
  <pageMargins left="0.7479166666666667" right="0.7479166666666667" top="0.9840277777777777" bottom="0.9840277777777777" header="0.5118055555555555" footer="0.5118055555555555"/>
  <pageSetup horizontalDpi="300" verticalDpi="300" orientation="portrait" paperSize="9"/>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35087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Leen Sluimer</dc:creator>
  <cp:keywords/>
  <dc:description/>
  <cp:lastModifiedBy>Erik Hofland</cp:lastModifiedBy>
  <cp:lastPrinted>2002-01-06T16:15:59Z</cp:lastPrinted>
  <dcterms:created xsi:type="dcterms:W3CDTF">1999-03-07T13:22:24Z</dcterms:created>
  <dcterms:modified xsi:type="dcterms:W3CDTF">2021-10-24T12:03:46Z</dcterms:modified>
  <cp:category/>
  <cp:version/>
  <cp:contentType/>
  <cp:contentStatus/>
  <cp:revision>25</cp:revision>
</cp:coreProperties>
</file>